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procka\Desktop\Sprawozdania z wykonania budżetu gminy\Sprawozdanie_2021 r\Sprawozdanie_roczne_2021 rok\Sprawozdanie_roczne_2021 r\Informacja_o_stanie _Mienia_2021r\"/>
    </mc:Choice>
  </mc:AlternateContent>
  <xr:revisionPtr revIDLastSave="0" documentId="13_ncr:1_{74FDE638-0872-4687-AFCA-9E65159BD2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2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4" l="1"/>
  <c r="H27" i="4"/>
  <c r="E17" i="4"/>
  <c r="E9" i="4"/>
  <c r="I14" i="4"/>
  <c r="E14" i="4"/>
  <c r="G39" i="4"/>
  <c r="E28" i="4" l="1"/>
  <c r="E27" i="4" s="1"/>
  <c r="H26" i="4" l="1"/>
  <c r="I48" i="4"/>
  <c r="D8" i="4"/>
  <c r="B37" i="4"/>
  <c r="B26" i="4" s="1"/>
  <c r="E60" i="4"/>
  <c r="E57" i="4"/>
  <c r="E55" i="4"/>
  <c r="E53" i="4"/>
  <c r="E51" i="4"/>
  <c r="E49" i="4"/>
  <c r="E46" i="4"/>
  <c r="E44" i="4"/>
  <c r="E42" i="4"/>
  <c r="E40" i="4"/>
  <c r="E36" i="4"/>
  <c r="E32" i="4"/>
  <c r="E30" i="4"/>
  <c r="C27" i="4"/>
  <c r="D27" i="4"/>
  <c r="E31" i="4"/>
  <c r="E33" i="4"/>
  <c r="E38" i="4"/>
  <c r="C37" i="4"/>
  <c r="D37" i="4"/>
  <c r="B8" i="4"/>
  <c r="C8" i="4"/>
  <c r="I9" i="4"/>
  <c r="I10" i="4"/>
  <c r="I11" i="4"/>
  <c r="I12" i="4"/>
  <c r="I13" i="4"/>
  <c r="I15" i="4"/>
  <c r="I16" i="4"/>
  <c r="I17" i="4"/>
  <c r="I18" i="4"/>
  <c r="I20" i="4"/>
  <c r="I21" i="4"/>
  <c r="I22" i="4"/>
  <c r="I23" i="4"/>
  <c r="I25" i="4"/>
  <c r="I28" i="4"/>
  <c r="I29" i="4"/>
  <c r="I30" i="4"/>
  <c r="I31" i="4"/>
  <c r="I32" i="4"/>
  <c r="I33" i="4"/>
  <c r="I34" i="4"/>
  <c r="I36" i="4"/>
  <c r="I38" i="4"/>
  <c r="I40" i="4"/>
  <c r="I41" i="4"/>
  <c r="I44" i="4"/>
  <c r="I45" i="4"/>
  <c r="I47" i="4"/>
  <c r="I49" i="4"/>
  <c r="I51" i="4"/>
  <c r="I52" i="4"/>
  <c r="I53" i="4"/>
  <c r="I54" i="4"/>
  <c r="I56" i="4"/>
  <c r="I57" i="4"/>
  <c r="I59" i="4"/>
  <c r="I61" i="4"/>
  <c r="I62" i="4"/>
  <c r="G55" i="4"/>
  <c r="F55" i="4"/>
  <c r="H50" i="4"/>
  <c r="G50" i="4"/>
  <c r="H46" i="4"/>
  <c r="G43" i="4"/>
  <c r="H43" i="4"/>
  <c r="F43" i="4"/>
  <c r="H39" i="4"/>
  <c r="F8" i="4"/>
  <c r="H8" i="4"/>
  <c r="G8" i="4"/>
  <c r="E10" i="4"/>
  <c r="E11" i="4"/>
  <c r="E12" i="4"/>
  <c r="E13" i="4"/>
  <c r="E15" i="4"/>
  <c r="E16" i="4"/>
  <c r="E18" i="4"/>
  <c r="E19" i="4"/>
  <c r="E20" i="4"/>
  <c r="E21" i="4"/>
  <c r="E22" i="4"/>
  <c r="E23" i="4"/>
  <c r="E25" i="4"/>
  <c r="E39" i="4"/>
  <c r="E41" i="4"/>
  <c r="E43" i="4"/>
  <c r="E45" i="4"/>
  <c r="E47" i="4"/>
  <c r="E50" i="4"/>
  <c r="E52" i="4"/>
  <c r="E54" i="4"/>
  <c r="E56" i="4"/>
  <c r="E59" i="4"/>
  <c r="E61" i="4"/>
  <c r="C26" i="4" l="1"/>
  <c r="E26" i="4" s="1"/>
  <c r="D26" i="4"/>
  <c r="G63" i="4"/>
  <c r="H63" i="4"/>
  <c r="E8" i="4"/>
  <c r="I37" i="4"/>
  <c r="F26" i="4"/>
  <c r="F63" i="4" s="1"/>
  <c r="I60" i="4"/>
  <c r="I43" i="4"/>
  <c r="I46" i="4"/>
  <c r="I50" i="4"/>
  <c r="I55" i="4"/>
  <c r="I39" i="4"/>
  <c r="I27" i="4"/>
  <c r="I8" i="4"/>
  <c r="E37" i="4"/>
  <c r="I26" i="4" l="1"/>
  <c r="I63" i="4" s="1"/>
</calcChain>
</file>

<file path=xl/sharedStrings.xml><?xml version="1.0" encoding="utf-8"?>
<sst xmlns="http://schemas.openxmlformats.org/spreadsheetml/2006/main" count="71" uniqueCount="67">
  <si>
    <t>zmniejsz.</t>
  </si>
  <si>
    <t>zwiększ.</t>
  </si>
  <si>
    <t>Nazwa środka trwałego 
 zgodnie z KŚT</t>
  </si>
  <si>
    <t>10 Budynki niemieszkalne</t>
  </si>
  <si>
    <t>11 Budynki mieszkalne</t>
  </si>
  <si>
    <t xml:space="preserve">   010 grunty orne</t>
  </si>
  <si>
    <t>RAZEM   ( od grupy 0 do grupy 8 )</t>
  </si>
  <si>
    <t>WARTOŚĆ   zł</t>
  </si>
  <si>
    <t xml:space="preserve">ILOŚĆ  </t>
  </si>
  <si>
    <t xml:space="preserve">   74 samochody osobowe i specjaln.</t>
  </si>
  <si>
    <t xml:space="preserve">   62 urządzenia alarmowe i sygnalz.</t>
  </si>
  <si>
    <t xml:space="preserve">   66 urządzenia p.poż.,  aparaty projekc.</t>
  </si>
  <si>
    <t xml:space="preserve">   54 pilarka</t>
  </si>
  <si>
    <t xml:space="preserve">   58 zagęszczarka do robót drogowych</t>
  </si>
  <si>
    <t xml:space="preserve">   59 kosiarka</t>
  </si>
  <si>
    <t xml:space="preserve">   31  kotły grzejne</t>
  </si>
  <si>
    <t xml:space="preserve">   44  pompy głębinowe i sprężarki</t>
  </si>
  <si>
    <t xml:space="preserve">   49 zespoły komputerowe</t>
  </si>
  <si>
    <t xml:space="preserve">   32 agregat prądotwórczy</t>
  </si>
  <si>
    <t xml:space="preserve">   21 sieci wodoc. kanalizacyjne,studnie </t>
  </si>
  <si>
    <t xml:space="preserve">   22 ulice, drogi, chodniki, parkingi,
       oświetlenie drogowe i inne</t>
  </si>
  <si>
    <t xml:space="preserve">   29 wysypiska śmieci, ogrodzen.i inne</t>
  </si>
  <si>
    <t xml:space="preserve">   110 budynki mieszkalne</t>
  </si>
  <si>
    <t xml:space="preserve">   102 budynki trans. i łączności (garaże)</t>
  </si>
  <si>
    <t xml:space="preserve">   103 budynki handl.-usługwe</t>
  </si>
  <si>
    <t xml:space="preserve">   104 budynki gospodarcze, magazynowe</t>
  </si>
  <si>
    <t xml:space="preserve">   105 budynki biurowe</t>
  </si>
  <si>
    <t xml:space="preserve">   106 budynki szpitali i zakł. opieki med.</t>
  </si>
  <si>
    <t xml:space="preserve">   107 budynki oświaty, nauki i kultury
         oraz kultury fizyczn.</t>
  </si>
  <si>
    <t xml:space="preserve">   108 budynki gospodarcze dla rolnictwa</t>
  </si>
  <si>
    <t xml:space="preserve">   109 inne budynki niemieszkalne</t>
  </si>
  <si>
    <t xml:space="preserve">   012 łąki trwałe</t>
  </si>
  <si>
    <t xml:space="preserve">   013 pastwiska trwałe</t>
  </si>
  <si>
    <t xml:space="preserve">   014 grunty rolne zabudowane</t>
  </si>
  <si>
    <t xml:space="preserve">   016 rowy</t>
  </si>
  <si>
    <t xml:space="preserve">   020 lasy</t>
  </si>
  <si>
    <t xml:space="preserve">   021 grunty zadrzew.i zakrzewione</t>
  </si>
  <si>
    <t xml:space="preserve">   030 tereny mieszkaniowe</t>
  </si>
  <si>
    <t xml:space="preserve">   031 tereny przemysłowe</t>
  </si>
  <si>
    <t xml:space="preserve">   032 inne tereny zabudowane</t>
  </si>
  <si>
    <t xml:space="preserve">   033 zurbanizowane tereny niezabud.</t>
  </si>
  <si>
    <t xml:space="preserve">   034 tereny rekreacyjno-wypoczynk.</t>
  </si>
  <si>
    <t xml:space="preserve">   035 użytki kopalne</t>
  </si>
  <si>
    <r>
      <rPr>
        <sz val="10"/>
        <rFont val="Times New Roman"/>
        <family val="1"/>
        <charset val="238"/>
      </rPr>
      <t xml:space="preserve">   101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budynki przemysłowe</t>
    </r>
  </si>
  <si>
    <t xml:space="preserve"> 0   GRUNTY OGÓŁEM  m 2</t>
  </si>
  <si>
    <t>8  NARZĘDZIA, PRZYRZĄDY,   WYPOSAŻENIE</t>
  </si>
  <si>
    <t>7  ŚRODKI TRANSPORTU</t>
  </si>
  <si>
    <t>6  URZADZENIA TECHNICZNE</t>
  </si>
  <si>
    <t>5  SPECJALISTYCZNE MASZYNY I URZĄDZENIA</t>
  </si>
  <si>
    <t>4  MASZYNY I URZĄDZ. OGÓLNEGO ZASTOSOWANIA</t>
  </si>
  <si>
    <t>3  KOTŁY I MASZYNY ENERGETYCZNE</t>
  </si>
  <si>
    <t>2  OBIEKTY INŻYNIERII LĄD. I WODNEJ</t>
  </si>
  <si>
    <t>1  BUDYNKI I LOKALE</t>
  </si>
  <si>
    <t xml:space="preserve">   61 Urządz.i aparatura energii elektr.</t>
  </si>
  <si>
    <t xml:space="preserve">   070 tereny różne</t>
  </si>
  <si>
    <t xml:space="preserve">   041 tereny kolejowe</t>
  </si>
  <si>
    <t xml:space="preserve">   040 drogi </t>
  </si>
  <si>
    <t xml:space="preserve">   48 pozostałe maszyny, urządz. I aparaty ogólnego zastos.</t>
  </si>
  <si>
    <t xml:space="preserve">   64 platforma przyschodowa</t>
  </si>
  <si>
    <t xml:space="preserve">   57 maszyny przemysłu gastronom.</t>
  </si>
  <si>
    <t xml:space="preserve">    018 nieużytki</t>
  </si>
  <si>
    <t>Stan na dn.
01.01.2021</t>
  </si>
  <si>
    <t>Stan na dn.
31.12.2021</t>
  </si>
  <si>
    <t>Reszel, dnia  28 marca 2022  rok</t>
  </si>
  <si>
    <t>do informacji o stanie mienia komunalnego Gminy Reszel na dzień 31.12.2021 roku</t>
  </si>
  <si>
    <t>Załącznik Nr  2</t>
  </si>
  <si>
    <t xml:space="preserve">                              Zestawienie mienia komunalnego z uwzględnieniem zmian za okres od  01.01.2021  do 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</si>
</sst>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.00\ _z_ł_-;\-* #,##0.00\ _z_ł_-;_-* &quot;-&quot;\ _z_ł_-;_-@_-"/>
  </numFmts>
  <fonts count="1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7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1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4" fontId="6" fillId="0" borderId="4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164" fontId="8" fillId="0" borderId="1" xfId="0" applyNumberFormat="1" applyFont="1" applyBorder="1" applyAlignment="1">
      <alignment horizontal="right" vertical="center" indent="1"/>
    </xf>
    <xf numFmtId="164" fontId="8" fillId="0" borderId="1" xfId="0" applyNumberFormat="1" applyFont="1" applyFill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1" xfId="1" applyNumberFormat="1" applyFont="1" applyFill="1" applyBorder="1" applyAlignment="1">
      <alignment horizontal="right" vertical="center" indent="1"/>
    </xf>
    <xf numFmtId="164" fontId="8" fillId="0" borderId="1" xfId="0" applyNumberFormat="1" applyFont="1" applyFill="1" applyBorder="1" applyAlignment="1" applyProtection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1" fontId="5" fillId="0" borderId="1" xfId="0" applyNumberFormat="1" applyFont="1" applyBorder="1" applyAlignment="1">
      <alignment horizontal="right" vertical="center" indent="1"/>
    </xf>
    <xf numFmtId="4" fontId="5" fillId="0" borderId="1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wrapText="1" indent="1"/>
    </xf>
    <xf numFmtId="164" fontId="5" fillId="0" borderId="1" xfId="0" applyNumberFormat="1" applyFont="1" applyBorder="1" applyAlignment="1">
      <alignment horizontal="right" vertical="center" indent="1"/>
    </xf>
    <xf numFmtId="0" fontId="9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indent="1"/>
    </xf>
    <xf numFmtId="164" fontId="7" fillId="0" borderId="8" xfId="0" applyNumberFormat="1" applyFont="1" applyBorder="1" applyAlignment="1">
      <alignment horizontal="right" vertical="center" indent="1"/>
    </xf>
    <xf numFmtId="4" fontId="5" fillId="0" borderId="8" xfId="0" applyNumberFormat="1" applyFont="1" applyBorder="1" applyAlignment="1">
      <alignment horizontal="right" vertical="center" indent="1"/>
    </xf>
    <xf numFmtId="4" fontId="7" fillId="0" borderId="8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right" vertical="center" indent="1"/>
    </xf>
    <xf numFmtId="166" fontId="8" fillId="0" borderId="1" xfId="0" applyNumberFormat="1" applyFont="1" applyFill="1" applyBorder="1" applyAlignment="1">
      <alignment horizontal="right" vertical="center" indent="1"/>
    </xf>
    <xf numFmtId="166" fontId="8" fillId="0" borderId="1" xfId="0" applyNumberFormat="1" applyFont="1" applyBorder="1" applyAlignment="1">
      <alignment horizontal="right" vertical="center" indent="1"/>
    </xf>
    <xf numFmtId="4" fontId="3" fillId="0" borderId="0" xfId="0" applyNumberFormat="1" applyFont="1"/>
    <xf numFmtId="4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topLeftCell="A52" workbookViewId="0"/>
  </sheetViews>
  <sheetFormatPr defaultRowHeight="13.2"/>
  <cols>
    <col min="1" max="1" width="39.6640625" customWidth="1"/>
    <col min="2" max="2" width="18.6640625" style="24" customWidth="1"/>
    <col min="3" max="3" width="12.5546875" style="24" customWidth="1"/>
    <col min="4" max="4" width="12" style="24" customWidth="1"/>
    <col min="5" max="5" width="14.33203125" style="24" customWidth="1"/>
    <col min="6" max="6" width="14.88671875" style="24" customWidth="1"/>
    <col min="7" max="7" width="13.44140625" customWidth="1"/>
    <col min="8" max="8" width="14.44140625" customWidth="1"/>
    <col min="9" max="9" width="16.88671875" style="24" customWidth="1"/>
    <col min="12" max="12" width="13.6640625" customWidth="1"/>
  </cols>
  <sheetData>
    <row r="1" spans="1:9">
      <c r="F1" s="58" t="s">
        <v>65</v>
      </c>
      <c r="G1" s="58"/>
      <c r="H1" s="58"/>
      <c r="I1" s="58"/>
    </row>
    <row r="2" spans="1:9">
      <c r="F2" s="58" t="s">
        <v>64</v>
      </c>
      <c r="G2" s="58"/>
      <c r="H2" s="58"/>
      <c r="I2" s="58"/>
    </row>
    <row r="4" spans="1:9" ht="17.25" customHeight="1">
      <c r="A4" s="59" t="s">
        <v>66</v>
      </c>
      <c r="B4" s="59"/>
      <c r="C4" s="59"/>
      <c r="D4" s="59"/>
      <c r="E4" s="59"/>
      <c r="F4" s="59"/>
      <c r="G4" s="59"/>
      <c r="H4" s="59"/>
      <c r="I4" s="59"/>
    </row>
    <row r="5" spans="1:9" ht="13.8">
      <c r="A5" s="13"/>
      <c r="B5" s="21"/>
      <c r="C5" s="21"/>
      <c r="D5" s="21"/>
      <c r="E5" s="21"/>
      <c r="F5" s="21"/>
      <c r="G5" s="14"/>
      <c r="H5" s="14"/>
      <c r="I5" s="21"/>
    </row>
    <row r="6" spans="1:9" ht="15" customHeight="1">
      <c r="A6" s="6"/>
      <c r="B6" s="55" t="s">
        <v>8</v>
      </c>
      <c r="C6" s="56"/>
      <c r="D6" s="56"/>
      <c r="E6" s="57"/>
      <c r="F6" s="55" t="s">
        <v>7</v>
      </c>
      <c r="G6" s="56"/>
      <c r="H6" s="56"/>
      <c r="I6" s="57"/>
    </row>
    <row r="7" spans="1:9" s="19" customFormat="1" ht="31.5" customHeight="1">
      <c r="A7" s="17" t="s">
        <v>2</v>
      </c>
      <c r="B7" s="16" t="s">
        <v>61</v>
      </c>
      <c r="C7" s="18" t="s">
        <v>0</v>
      </c>
      <c r="D7" s="18" t="s">
        <v>1</v>
      </c>
      <c r="E7" s="16" t="s">
        <v>62</v>
      </c>
      <c r="F7" s="25" t="s">
        <v>61</v>
      </c>
      <c r="G7" s="20" t="s">
        <v>0</v>
      </c>
      <c r="H7" s="20" t="s">
        <v>1</v>
      </c>
      <c r="I7" s="26" t="s">
        <v>62</v>
      </c>
    </row>
    <row r="8" spans="1:9" ht="18.75" customHeight="1">
      <c r="A8" s="7" t="s">
        <v>44</v>
      </c>
      <c r="B8" s="28">
        <f>SUM(B9:B25)</f>
        <v>5093408</v>
      </c>
      <c r="C8" s="28">
        <f>SUM(C9:C25)</f>
        <v>80495.929999999993</v>
      </c>
      <c r="D8" s="28">
        <f>SUM(D9:D25)</f>
        <v>26732</v>
      </c>
      <c r="E8" s="28">
        <f>B8-C8+D8</f>
        <v>5039644.07</v>
      </c>
      <c r="F8" s="29">
        <f>SUM(F9:F25)</f>
        <v>7948460.3600000003</v>
      </c>
      <c r="G8" s="29">
        <f>SUM(G9:G25)</f>
        <v>46072.92</v>
      </c>
      <c r="H8" s="29">
        <f>SUM(H9:H25)</f>
        <v>40473.879999999997</v>
      </c>
      <c r="I8" s="29">
        <f>SUM(F8-G8+H8)</f>
        <v>7942861.3200000003</v>
      </c>
    </row>
    <row r="9" spans="1:9" ht="18" customHeight="1">
      <c r="A9" s="9" t="s">
        <v>5</v>
      </c>
      <c r="B9" s="30">
        <v>476430</v>
      </c>
      <c r="C9" s="31">
        <v>9094</v>
      </c>
      <c r="D9" s="31">
        <v>17667</v>
      </c>
      <c r="E9" s="30">
        <f>B9-C9+D9</f>
        <v>485003</v>
      </c>
      <c r="F9" s="29">
        <v>1434042.59</v>
      </c>
      <c r="G9" s="33">
        <v>3702.31</v>
      </c>
      <c r="H9" s="33">
        <v>9886.0400000000009</v>
      </c>
      <c r="I9" s="32">
        <f>SUM(F9-G9+H9)</f>
        <v>1440226.32</v>
      </c>
    </row>
    <row r="10" spans="1:9" ht="15.75" customHeight="1">
      <c r="A10" s="9" t="s">
        <v>31</v>
      </c>
      <c r="B10" s="30">
        <v>6250</v>
      </c>
      <c r="C10" s="34">
        <v>0</v>
      </c>
      <c r="D10" s="31">
        <v>0</v>
      </c>
      <c r="E10" s="30">
        <f t="shared" ref="E10:E25" si="0">B10-C10+D10</f>
        <v>6250</v>
      </c>
      <c r="F10" s="32">
        <v>36823.61</v>
      </c>
      <c r="G10" s="33">
        <v>0</v>
      </c>
      <c r="H10" s="33">
        <v>0</v>
      </c>
      <c r="I10" s="32">
        <f t="shared" ref="I10:I62" si="1">SUM(F10-G10+H10)</f>
        <v>36823.61</v>
      </c>
    </row>
    <row r="11" spans="1:9" ht="15.75" customHeight="1">
      <c r="A11" s="9" t="s">
        <v>32</v>
      </c>
      <c r="B11" s="30">
        <v>33855</v>
      </c>
      <c r="C11" s="34">
        <v>3214</v>
      </c>
      <c r="D11" s="31">
        <v>3198</v>
      </c>
      <c r="E11" s="30">
        <f t="shared" si="0"/>
        <v>33839</v>
      </c>
      <c r="F11" s="32">
        <v>100674.09</v>
      </c>
      <c r="G11" s="33">
        <v>18138.009999999998</v>
      </c>
      <c r="H11" s="33">
        <v>3027.14</v>
      </c>
      <c r="I11" s="32">
        <f>SUM(F11-G11+H11)</f>
        <v>85563.22</v>
      </c>
    </row>
    <row r="12" spans="1:9" ht="16.5" customHeight="1">
      <c r="A12" s="9" t="s">
        <v>33</v>
      </c>
      <c r="B12" s="30">
        <v>54243</v>
      </c>
      <c r="C12" s="31">
        <v>116</v>
      </c>
      <c r="D12" s="31">
        <v>0</v>
      </c>
      <c r="E12" s="30">
        <f>B12-C12+D12</f>
        <v>54127</v>
      </c>
      <c r="F12" s="32">
        <v>170625.19</v>
      </c>
      <c r="G12" s="33">
        <v>31.64</v>
      </c>
      <c r="H12" s="33">
        <v>0</v>
      </c>
      <c r="I12" s="32">
        <f t="shared" si="1"/>
        <v>170593.55</v>
      </c>
    </row>
    <row r="13" spans="1:9" ht="17.25" customHeight="1">
      <c r="A13" s="9" t="s">
        <v>34</v>
      </c>
      <c r="B13" s="30">
        <v>33536</v>
      </c>
      <c r="C13" s="31">
        <v>0</v>
      </c>
      <c r="D13" s="31">
        <v>0</v>
      </c>
      <c r="E13" s="30">
        <f t="shared" si="0"/>
        <v>33536</v>
      </c>
      <c r="F13" s="32">
        <v>28780</v>
      </c>
      <c r="G13" s="33">
        <v>0</v>
      </c>
      <c r="H13" s="33">
        <v>0</v>
      </c>
      <c r="I13" s="32">
        <f t="shared" si="1"/>
        <v>28780</v>
      </c>
    </row>
    <row r="14" spans="1:9" ht="17.25" customHeight="1">
      <c r="A14" s="9" t="s">
        <v>60</v>
      </c>
      <c r="B14" s="30">
        <v>32137</v>
      </c>
      <c r="C14" s="31">
        <v>0</v>
      </c>
      <c r="D14" s="31">
        <v>0</v>
      </c>
      <c r="E14" s="30">
        <f t="shared" si="0"/>
        <v>32137</v>
      </c>
      <c r="F14" s="32">
        <v>44556.13</v>
      </c>
      <c r="G14" s="33">
        <v>0</v>
      </c>
      <c r="H14" s="33">
        <v>0</v>
      </c>
      <c r="I14" s="32">
        <f t="shared" si="1"/>
        <v>44556.13</v>
      </c>
    </row>
    <row r="15" spans="1:9" ht="16.5" customHeight="1">
      <c r="A15" s="9" t="s">
        <v>35</v>
      </c>
      <c r="B15" s="30">
        <v>33721</v>
      </c>
      <c r="C15" s="31">
        <v>0</v>
      </c>
      <c r="D15" s="31">
        <v>0</v>
      </c>
      <c r="E15" s="30">
        <f t="shared" si="0"/>
        <v>33721</v>
      </c>
      <c r="F15" s="32">
        <v>26109.74</v>
      </c>
      <c r="G15" s="33">
        <v>0</v>
      </c>
      <c r="H15" s="33">
        <v>0</v>
      </c>
      <c r="I15" s="32">
        <f t="shared" si="1"/>
        <v>26109.74</v>
      </c>
    </row>
    <row r="16" spans="1:9" ht="16.5" customHeight="1">
      <c r="A16" s="9" t="s">
        <v>36</v>
      </c>
      <c r="B16" s="30">
        <v>8695</v>
      </c>
      <c r="C16" s="31">
        <v>0</v>
      </c>
      <c r="D16" s="31">
        <v>0</v>
      </c>
      <c r="E16" s="30">
        <f t="shared" si="0"/>
        <v>8695</v>
      </c>
      <c r="F16" s="32">
        <v>3676.04</v>
      </c>
      <c r="G16" s="33">
        <v>0</v>
      </c>
      <c r="H16" s="33">
        <v>0</v>
      </c>
      <c r="I16" s="32">
        <f t="shared" si="1"/>
        <v>3676.04</v>
      </c>
    </row>
    <row r="17" spans="1:12" ht="15.75" customHeight="1">
      <c r="A17" s="9" t="s">
        <v>37</v>
      </c>
      <c r="B17" s="30">
        <v>68226</v>
      </c>
      <c r="C17" s="49">
        <v>5667.93</v>
      </c>
      <c r="D17" s="31">
        <v>0</v>
      </c>
      <c r="E17" s="50">
        <f t="shared" si="0"/>
        <v>62558.07</v>
      </c>
      <c r="F17" s="32">
        <v>210743.88</v>
      </c>
      <c r="G17" s="33">
        <v>3263.36</v>
      </c>
      <c r="H17" s="33">
        <v>0</v>
      </c>
      <c r="I17" s="32">
        <f t="shared" si="1"/>
        <v>207480.52000000002</v>
      </c>
    </row>
    <row r="18" spans="1:12" ht="15.75" customHeight="1">
      <c r="A18" s="9" t="s">
        <v>38</v>
      </c>
      <c r="B18" s="30">
        <v>60979</v>
      </c>
      <c r="C18" s="31">
        <v>0</v>
      </c>
      <c r="D18" s="31">
        <v>0</v>
      </c>
      <c r="E18" s="30">
        <f t="shared" si="0"/>
        <v>60979</v>
      </c>
      <c r="F18" s="32">
        <v>143938.79</v>
      </c>
      <c r="G18" s="33">
        <v>0</v>
      </c>
      <c r="H18" s="33">
        <v>0</v>
      </c>
      <c r="I18" s="32">
        <f t="shared" si="1"/>
        <v>143938.79</v>
      </c>
    </row>
    <row r="19" spans="1:12" ht="15.75" customHeight="1">
      <c r="A19" s="9" t="s">
        <v>39</v>
      </c>
      <c r="B19" s="30">
        <v>115838</v>
      </c>
      <c r="C19" s="31">
        <v>1564</v>
      </c>
      <c r="D19" s="31">
        <v>5273</v>
      </c>
      <c r="E19" s="30">
        <f t="shared" si="0"/>
        <v>119547</v>
      </c>
      <c r="F19" s="32">
        <v>1095416.6200000001</v>
      </c>
      <c r="G19" s="33">
        <v>1250.25</v>
      </c>
      <c r="H19" s="33">
        <v>27317.16</v>
      </c>
      <c r="I19" s="32">
        <f t="shared" si="1"/>
        <v>1121483.53</v>
      </c>
    </row>
    <row r="20" spans="1:12" ht="17.25" customHeight="1">
      <c r="A20" s="9" t="s">
        <v>40</v>
      </c>
      <c r="B20" s="30">
        <v>63949</v>
      </c>
      <c r="C20" s="31">
        <v>2107</v>
      </c>
      <c r="D20" s="31">
        <v>594</v>
      </c>
      <c r="E20" s="30">
        <f>B20-C20+D20</f>
        <v>62436</v>
      </c>
      <c r="F20" s="32">
        <v>270649.45</v>
      </c>
      <c r="G20" s="33">
        <v>2938.91</v>
      </c>
      <c r="H20" s="33">
        <v>243.54</v>
      </c>
      <c r="I20" s="32">
        <f t="shared" si="1"/>
        <v>267954.08</v>
      </c>
    </row>
    <row r="21" spans="1:12" ht="16.5" customHeight="1">
      <c r="A21" s="9" t="s">
        <v>41</v>
      </c>
      <c r="B21" s="30">
        <v>135919</v>
      </c>
      <c r="C21" s="31">
        <v>0</v>
      </c>
      <c r="D21" s="31">
        <v>0</v>
      </c>
      <c r="E21" s="30">
        <f>B21-C21+D21</f>
        <v>135919</v>
      </c>
      <c r="F21" s="32">
        <v>344129.6</v>
      </c>
      <c r="G21" s="33">
        <v>0</v>
      </c>
      <c r="H21" s="33">
        <v>0</v>
      </c>
      <c r="I21" s="32">
        <f t="shared" si="1"/>
        <v>344129.6</v>
      </c>
    </row>
    <row r="22" spans="1:12" ht="17.25" customHeight="1">
      <c r="A22" s="9" t="s">
        <v>42</v>
      </c>
      <c r="B22" s="30">
        <v>16800</v>
      </c>
      <c r="C22" s="31">
        <v>0</v>
      </c>
      <c r="D22" s="31">
        <v>0</v>
      </c>
      <c r="E22" s="30">
        <f t="shared" si="0"/>
        <v>16800</v>
      </c>
      <c r="F22" s="32">
        <v>4590</v>
      </c>
      <c r="G22" s="33">
        <v>0</v>
      </c>
      <c r="H22" s="33">
        <v>0</v>
      </c>
      <c r="I22" s="32">
        <f t="shared" si="1"/>
        <v>4590</v>
      </c>
    </row>
    <row r="23" spans="1:12" ht="15.75" customHeight="1">
      <c r="A23" s="10" t="s">
        <v>56</v>
      </c>
      <c r="B23" s="35">
        <v>2336552</v>
      </c>
      <c r="C23" s="31">
        <v>0</v>
      </c>
      <c r="D23" s="31">
        <v>0</v>
      </c>
      <c r="E23" s="30">
        <f t="shared" si="0"/>
        <v>2336552</v>
      </c>
      <c r="F23" s="32">
        <v>1749016.21</v>
      </c>
      <c r="G23" s="33">
        <v>0</v>
      </c>
      <c r="H23" s="33">
        <v>0</v>
      </c>
      <c r="I23" s="32">
        <f t="shared" si="1"/>
        <v>1749016.21</v>
      </c>
    </row>
    <row r="24" spans="1:12" ht="15.75" customHeight="1">
      <c r="A24" s="10" t="s">
        <v>55</v>
      </c>
      <c r="B24" s="35">
        <v>256670</v>
      </c>
      <c r="C24" s="31">
        <v>0</v>
      </c>
      <c r="D24" s="31">
        <v>0</v>
      </c>
      <c r="E24" s="35">
        <v>256670</v>
      </c>
      <c r="F24" s="32">
        <v>313414</v>
      </c>
      <c r="G24" s="33">
        <v>0</v>
      </c>
      <c r="H24" s="33">
        <v>0</v>
      </c>
      <c r="I24" s="32">
        <v>313414</v>
      </c>
    </row>
    <row r="25" spans="1:12" ht="18" customHeight="1">
      <c r="A25" s="10" t="s">
        <v>54</v>
      </c>
      <c r="B25" s="30">
        <v>1359608</v>
      </c>
      <c r="C25" s="31">
        <v>58733</v>
      </c>
      <c r="D25" s="31">
        <v>0</v>
      </c>
      <c r="E25" s="30">
        <f t="shared" si="0"/>
        <v>1300875</v>
      </c>
      <c r="F25" s="32">
        <v>1971274.42</v>
      </c>
      <c r="G25" s="33">
        <v>16748.439999999999</v>
      </c>
      <c r="H25" s="33">
        <v>0</v>
      </c>
      <c r="I25" s="32">
        <f t="shared" si="1"/>
        <v>1954525.98</v>
      </c>
    </row>
    <row r="26" spans="1:12" s="1" customFormat="1" ht="15" customHeight="1">
      <c r="A26" s="3" t="s">
        <v>52</v>
      </c>
      <c r="B26" s="36">
        <f>B27+B37</f>
        <v>211</v>
      </c>
      <c r="C26" s="36">
        <f>C27+C37</f>
        <v>6</v>
      </c>
      <c r="D26" s="36">
        <f>D27+D37</f>
        <v>13</v>
      </c>
      <c r="E26" s="28">
        <f>SUM(B26-C26+D26)</f>
        <v>218</v>
      </c>
      <c r="F26" s="37">
        <f>F27+F37</f>
        <v>18239981.280000001</v>
      </c>
      <c r="G26" s="37">
        <v>74720.070000000007</v>
      </c>
      <c r="H26" s="37">
        <f>H27+H37</f>
        <v>293820.52</v>
      </c>
      <c r="I26" s="29">
        <f t="shared" si="1"/>
        <v>18459081.73</v>
      </c>
      <c r="K26" s="51"/>
      <c r="L26" s="51"/>
    </row>
    <row r="27" spans="1:12" s="1" customFormat="1" ht="15" customHeight="1">
      <c r="A27" s="3" t="s">
        <v>3</v>
      </c>
      <c r="B27" s="36">
        <v>104</v>
      </c>
      <c r="C27" s="36">
        <f>SUM(C28:C36)</f>
        <v>4</v>
      </c>
      <c r="D27" s="36">
        <f>SUM(D28:D36)</f>
        <v>9</v>
      </c>
      <c r="E27" s="28">
        <f>E28</f>
        <v>3</v>
      </c>
      <c r="F27" s="39">
        <v>14034962.039999999</v>
      </c>
      <c r="G27" s="39">
        <v>54417.75</v>
      </c>
      <c r="H27" s="39">
        <f>SUM(H28:H36)</f>
        <v>227820.52</v>
      </c>
      <c r="I27" s="32">
        <f t="shared" si="1"/>
        <v>14208364.809999999</v>
      </c>
      <c r="K27" s="51"/>
      <c r="L27" s="51"/>
    </row>
    <row r="28" spans="1:12" s="1" customFormat="1" ht="15" customHeight="1">
      <c r="A28" s="3" t="s">
        <v>43</v>
      </c>
      <c r="B28" s="38">
        <v>3</v>
      </c>
      <c r="C28" s="31">
        <v>0</v>
      </c>
      <c r="D28" s="31">
        <v>0</v>
      </c>
      <c r="E28" s="28">
        <f>SUM(B28-C28+D227)</f>
        <v>3</v>
      </c>
      <c r="F28" s="39">
        <v>324671.11</v>
      </c>
      <c r="G28" s="39">
        <v>0</v>
      </c>
      <c r="H28" s="39">
        <v>0</v>
      </c>
      <c r="I28" s="32">
        <f t="shared" si="1"/>
        <v>324671.11</v>
      </c>
      <c r="K28" s="51"/>
      <c r="L28" s="51"/>
    </row>
    <row r="29" spans="1:12" s="1" customFormat="1" ht="15" customHeight="1">
      <c r="A29" s="4" t="s">
        <v>23</v>
      </c>
      <c r="B29" s="38">
        <v>8</v>
      </c>
      <c r="C29" s="31">
        <v>0</v>
      </c>
      <c r="D29" s="31">
        <v>0</v>
      </c>
      <c r="E29" s="28">
        <v>8</v>
      </c>
      <c r="F29" s="39">
        <v>1772311.51</v>
      </c>
      <c r="G29" s="39">
        <v>0</v>
      </c>
      <c r="H29" s="39">
        <v>0</v>
      </c>
      <c r="I29" s="32">
        <f t="shared" si="1"/>
        <v>1772311.51</v>
      </c>
      <c r="K29" s="51"/>
      <c r="L29" s="51"/>
    </row>
    <row r="30" spans="1:12" ht="16.5" customHeight="1">
      <c r="A30" s="4" t="s">
        <v>24</v>
      </c>
      <c r="B30" s="38">
        <v>2</v>
      </c>
      <c r="C30" s="31">
        <v>0</v>
      </c>
      <c r="D30" s="38">
        <v>1</v>
      </c>
      <c r="E30" s="28">
        <f t="shared" ref="E30:E38" si="2">SUM(B30-C30+D30)</f>
        <v>3</v>
      </c>
      <c r="F30" s="39">
        <v>95118.29</v>
      </c>
      <c r="G30" s="39">
        <v>0</v>
      </c>
      <c r="H30" s="39">
        <v>105698.8</v>
      </c>
      <c r="I30" s="32">
        <f t="shared" si="1"/>
        <v>200817.09</v>
      </c>
      <c r="K30" s="52"/>
      <c r="L30" s="52"/>
    </row>
    <row r="31" spans="1:12" ht="16.5" customHeight="1">
      <c r="A31" s="4" t="s">
        <v>25</v>
      </c>
      <c r="B31" s="40">
        <v>4</v>
      </c>
      <c r="C31" s="31">
        <v>0</v>
      </c>
      <c r="D31" s="31">
        <v>0</v>
      </c>
      <c r="E31" s="28">
        <f t="shared" si="2"/>
        <v>4</v>
      </c>
      <c r="F31" s="39">
        <v>190362.87</v>
      </c>
      <c r="G31" s="39">
        <v>0</v>
      </c>
      <c r="H31" s="39">
        <v>0</v>
      </c>
      <c r="I31" s="32">
        <f t="shared" si="1"/>
        <v>190362.87</v>
      </c>
      <c r="K31" s="52"/>
      <c r="L31" s="52"/>
    </row>
    <row r="32" spans="1:12" ht="16.5" customHeight="1">
      <c r="A32" s="4" t="s">
        <v>26</v>
      </c>
      <c r="B32" s="40">
        <v>2</v>
      </c>
      <c r="C32" s="31">
        <v>0</v>
      </c>
      <c r="D32" s="31">
        <v>0</v>
      </c>
      <c r="E32" s="28">
        <f t="shared" si="2"/>
        <v>2</v>
      </c>
      <c r="F32" s="39">
        <v>282025.03000000003</v>
      </c>
      <c r="G32" s="39">
        <v>0</v>
      </c>
      <c r="H32" s="39">
        <v>0</v>
      </c>
      <c r="I32" s="32">
        <f t="shared" si="1"/>
        <v>282025.03000000003</v>
      </c>
      <c r="K32" s="52"/>
      <c r="L32" s="52"/>
    </row>
    <row r="33" spans="1:12" ht="18.75" customHeight="1">
      <c r="A33" s="4" t="s">
        <v>27</v>
      </c>
      <c r="B33" s="40">
        <v>1</v>
      </c>
      <c r="C33" s="31">
        <v>0</v>
      </c>
      <c r="D33" s="31">
        <v>0</v>
      </c>
      <c r="E33" s="28">
        <f t="shared" si="2"/>
        <v>1</v>
      </c>
      <c r="F33" s="39">
        <v>267157.46000000002</v>
      </c>
      <c r="G33" s="39">
        <v>0</v>
      </c>
      <c r="H33" s="39">
        <v>0</v>
      </c>
      <c r="I33" s="32">
        <f t="shared" si="1"/>
        <v>267157.46000000002</v>
      </c>
      <c r="K33" s="52"/>
      <c r="L33" s="52"/>
    </row>
    <row r="34" spans="1:12" ht="27.75" customHeight="1">
      <c r="A34" s="4" t="s">
        <v>28</v>
      </c>
      <c r="B34" s="40">
        <v>16</v>
      </c>
      <c r="C34" s="38">
        <v>2</v>
      </c>
      <c r="D34" s="38">
        <v>2</v>
      </c>
      <c r="E34" s="28">
        <v>16</v>
      </c>
      <c r="F34" s="39">
        <v>5666494.3899999997</v>
      </c>
      <c r="G34" s="39">
        <v>51115.14</v>
      </c>
      <c r="H34" s="39">
        <v>52287</v>
      </c>
      <c r="I34" s="32">
        <f>SUM(F34-G34+H34)</f>
        <v>5667666.25</v>
      </c>
      <c r="K34" s="52"/>
      <c r="L34" s="52"/>
    </row>
    <row r="35" spans="1:12" ht="15" customHeight="1">
      <c r="A35" s="4" t="s">
        <v>29</v>
      </c>
      <c r="B35" s="40">
        <v>4</v>
      </c>
      <c r="C35" s="31">
        <v>0</v>
      </c>
      <c r="D35" s="31">
        <v>0</v>
      </c>
      <c r="E35" s="28">
        <v>4</v>
      </c>
      <c r="F35" s="39">
        <v>54136.11</v>
      </c>
      <c r="G35" s="39">
        <v>0</v>
      </c>
      <c r="H35" s="39">
        <v>0</v>
      </c>
      <c r="I35" s="39">
        <v>54136.11</v>
      </c>
      <c r="K35" s="52"/>
      <c r="L35" s="52"/>
    </row>
    <row r="36" spans="1:12" ht="18" customHeight="1">
      <c r="A36" s="4" t="s">
        <v>30</v>
      </c>
      <c r="B36" s="40">
        <v>67</v>
      </c>
      <c r="C36" s="38">
        <v>2</v>
      </c>
      <c r="D36" s="38">
        <v>6</v>
      </c>
      <c r="E36" s="28">
        <f t="shared" si="2"/>
        <v>71</v>
      </c>
      <c r="F36" s="39">
        <v>5382685.2699999996</v>
      </c>
      <c r="G36" s="39">
        <v>3302.61</v>
      </c>
      <c r="H36" s="39">
        <v>69834.720000000001</v>
      </c>
      <c r="I36" s="32">
        <f t="shared" si="1"/>
        <v>5449217.379999999</v>
      </c>
      <c r="K36" s="52"/>
      <c r="L36" s="52"/>
    </row>
    <row r="37" spans="1:12" ht="15" customHeight="1">
      <c r="A37" s="3" t="s">
        <v>4</v>
      </c>
      <c r="B37" s="36">
        <f>SUM(B38)</f>
        <v>107</v>
      </c>
      <c r="C37" s="36">
        <f t="shared" ref="C37:D37" si="3">SUM(C38)</f>
        <v>2</v>
      </c>
      <c r="D37" s="36">
        <f t="shared" si="3"/>
        <v>4</v>
      </c>
      <c r="E37" s="28">
        <f t="shared" si="2"/>
        <v>109</v>
      </c>
      <c r="F37" s="37">
        <v>4205019.24</v>
      </c>
      <c r="G37" s="48">
        <v>20302.32</v>
      </c>
      <c r="H37" s="48">
        <v>66000</v>
      </c>
      <c r="I37" s="29">
        <f>SUM(F37-G37+H37)</f>
        <v>4250716.92</v>
      </c>
      <c r="K37" s="52"/>
      <c r="L37" s="52"/>
    </row>
    <row r="38" spans="1:12" ht="15" customHeight="1">
      <c r="A38" s="4" t="s">
        <v>22</v>
      </c>
      <c r="B38" s="38">
        <v>107</v>
      </c>
      <c r="C38" s="38">
        <v>2</v>
      </c>
      <c r="D38" s="38">
        <v>4</v>
      </c>
      <c r="E38" s="28">
        <f t="shared" si="2"/>
        <v>109</v>
      </c>
      <c r="F38" s="39">
        <v>4205019.24</v>
      </c>
      <c r="G38" s="39">
        <v>20302.32</v>
      </c>
      <c r="H38" s="39">
        <v>66000</v>
      </c>
      <c r="I38" s="32">
        <f t="shared" si="1"/>
        <v>4250716.92</v>
      </c>
    </row>
    <row r="39" spans="1:12" ht="16.5" customHeight="1">
      <c r="A39" s="43" t="s">
        <v>51</v>
      </c>
      <c r="B39" s="44">
        <v>0</v>
      </c>
      <c r="C39" s="44">
        <v>0</v>
      </c>
      <c r="D39" s="44">
        <v>0</v>
      </c>
      <c r="E39" s="45">
        <f>SUM(B39-C39+D39)</f>
        <v>0</v>
      </c>
      <c r="F39" s="46">
        <v>43190262.289999999</v>
      </c>
      <c r="G39" s="46">
        <f>SUM(G40:G42)</f>
        <v>7084.3</v>
      </c>
      <c r="H39" s="46">
        <f t="shared" ref="H39" si="4">SUM(H40:H42)</f>
        <v>186458</v>
      </c>
      <c r="I39" s="47">
        <f t="shared" si="1"/>
        <v>43369635.990000002</v>
      </c>
    </row>
    <row r="40" spans="1:12" ht="22.5" customHeight="1">
      <c r="A40" s="4" t="s">
        <v>19</v>
      </c>
      <c r="B40" s="35">
        <v>0</v>
      </c>
      <c r="C40" s="44">
        <v>0</v>
      </c>
      <c r="D40" s="44">
        <v>0</v>
      </c>
      <c r="E40" s="28">
        <f t="shared" ref="E40:E61" si="5">SUM(B40-C40+D40)</f>
        <v>0</v>
      </c>
      <c r="F40" s="39">
        <v>12075635.65</v>
      </c>
      <c r="G40" s="39">
        <v>0</v>
      </c>
      <c r="H40" s="39">
        <v>0</v>
      </c>
      <c r="I40" s="32">
        <f t="shared" si="1"/>
        <v>12075635.65</v>
      </c>
    </row>
    <row r="41" spans="1:12" ht="24" customHeight="1">
      <c r="A41" s="4" t="s">
        <v>20</v>
      </c>
      <c r="B41" s="35">
        <v>0</v>
      </c>
      <c r="C41" s="44">
        <v>0</v>
      </c>
      <c r="D41" s="44">
        <v>0</v>
      </c>
      <c r="E41" s="28">
        <f t="shared" si="5"/>
        <v>0</v>
      </c>
      <c r="F41" s="39">
        <v>12360022.18</v>
      </c>
      <c r="G41" s="39">
        <v>0</v>
      </c>
      <c r="H41" s="39">
        <v>32414.66</v>
      </c>
      <c r="I41" s="32">
        <f t="shared" si="1"/>
        <v>12392436.84</v>
      </c>
    </row>
    <row r="42" spans="1:12" s="2" customFormat="1" ht="19.5" customHeight="1">
      <c r="A42" s="11" t="s">
        <v>21</v>
      </c>
      <c r="B42" s="35">
        <v>0</v>
      </c>
      <c r="C42" s="44">
        <v>0</v>
      </c>
      <c r="D42" s="44">
        <v>0</v>
      </c>
      <c r="E42" s="28">
        <f t="shared" si="5"/>
        <v>0</v>
      </c>
      <c r="F42" s="39">
        <v>18754604.460000001</v>
      </c>
      <c r="G42" s="39">
        <v>7084.3</v>
      </c>
      <c r="H42" s="39">
        <v>154043.34</v>
      </c>
      <c r="I42" s="32">
        <v>18901563.5</v>
      </c>
    </row>
    <row r="43" spans="1:12" ht="14.25" customHeight="1">
      <c r="A43" s="12" t="s">
        <v>50</v>
      </c>
      <c r="B43" s="41">
        <v>0</v>
      </c>
      <c r="C43" s="44">
        <v>0</v>
      </c>
      <c r="D43" s="44">
        <v>0</v>
      </c>
      <c r="E43" s="28">
        <f t="shared" si="5"/>
        <v>0</v>
      </c>
      <c r="F43" s="37">
        <f>SUM(F44:F45)</f>
        <v>69496.040000000008</v>
      </c>
      <c r="G43" s="37">
        <f t="shared" ref="G43:H43" si="6">SUM(G44:G45)</f>
        <v>13434.64</v>
      </c>
      <c r="H43" s="37">
        <f t="shared" si="6"/>
        <v>0</v>
      </c>
      <c r="I43" s="29">
        <f t="shared" si="1"/>
        <v>56061.400000000009</v>
      </c>
    </row>
    <row r="44" spans="1:12" ht="15" customHeight="1">
      <c r="A44" s="11" t="s">
        <v>15</v>
      </c>
      <c r="B44" s="35">
        <v>0</v>
      </c>
      <c r="C44" s="44">
        <v>0</v>
      </c>
      <c r="D44" s="44">
        <v>0</v>
      </c>
      <c r="E44" s="28">
        <f t="shared" si="5"/>
        <v>0</v>
      </c>
      <c r="F44" s="39">
        <v>49724.98</v>
      </c>
      <c r="G44" s="39">
        <v>13434.64</v>
      </c>
      <c r="H44" s="39">
        <v>0</v>
      </c>
      <c r="I44" s="32">
        <f t="shared" si="1"/>
        <v>36290.340000000004</v>
      </c>
    </row>
    <row r="45" spans="1:12" s="2" customFormat="1" ht="26.25" customHeight="1">
      <c r="A45" s="4" t="s">
        <v>18</v>
      </c>
      <c r="B45" s="35">
        <v>0</v>
      </c>
      <c r="C45" s="44">
        <v>0</v>
      </c>
      <c r="D45" s="44">
        <v>0</v>
      </c>
      <c r="E45" s="28">
        <f t="shared" si="5"/>
        <v>0</v>
      </c>
      <c r="F45" s="39">
        <v>19771.060000000001</v>
      </c>
      <c r="G45" s="39">
        <v>0</v>
      </c>
      <c r="H45" s="39">
        <v>0</v>
      </c>
      <c r="I45" s="32">
        <f t="shared" si="1"/>
        <v>19771.060000000001</v>
      </c>
    </row>
    <row r="46" spans="1:12" ht="28.5" customHeight="1">
      <c r="A46" s="3" t="s">
        <v>49</v>
      </c>
      <c r="B46" s="41">
        <v>0</v>
      </c>
      <c r="C46" s="44">
        <v>0</v>
      </c>
      <c r="D46" s="44">
        <v>0</v>
      </c>
      <c r="E46" s="28">
        <f t="shared" si="5"/>
        <v>0</v>
      </c>
      <c r="F46" s="37">
        <v>1335019.56</v>
      </c>
      <c r="G46" s="37">
        <v>19181.86</v>
      </c>
      <c r="H46" s="37">
        <f>SUM(H47:H49)</f>
        <v>0</v>
      </c>
      <c r="I46" s="29">
        <f t="shared" si="1"/>
        <v>1315837.7</v>
      </c>
    </row>
    <row r="47" spans="1:12" ht="21" customHeight="1">
      <c r="A47" s="11" t="s">
        <v>16</v>
      </c>
      <c r="B47" s="35">
        <v>0</v>
      </c>
      <c r="C47" s="44">
        <v>0</v>
      </c>
      <c r="D47" s="44">
        <v>0</v>
      </c>
      <c r="E47" s="28">
        <f t="shared" si="5"/>
        <v>0</v>
      </c>
      <c r="F47" s="39">
        <v>42812.639999999999</v>
      </c>
      <c r="G47" s="39">
        <v>0</v>
      </c>
      <c r="H47" s="39">
        <v>0</v>
      </c>
      <c r="I47" s="32">
        <f t="shared" si="1"/>
        <v>42812.639999999999</v>
      </c>
    </row>
    <row r="48" spans="1:12" ht="21" customHeight="1">
      <c r="A48" s="42" t="s">
        <v>57</v>
      </c>
      <c r="B48" s="35"/>
      <c r="C48" s="44">
        <v>0</v>
      </c>
      <c r="D48" s="44">
        <v>0</v>
      </c>
      <c r="E48" s="28"/>
      <c r="F48" s="39">
        <v>1115459.6000000001</v>
      </c>
      <c r="G48" s="39">
        <v>19181.86</v>
      </c>
      <c r="H48" s="39">
        <v>0</v>
      </c>
      <c r="I48" s="32">
        <f>SUM(F48-G48+H48)</f>
        <v>1096277.74</v>
      </c>
    </row>
    <row r="49" spans="1:10" s="2" customFormat="1" ht="21" customHeight="1">
      <c r="A49" s="11" t="s">
        <v>17</v>
      </c>
      <c r="B49" s="35">
        <v>0</v>
      </c>
      <c r="C49" s="44">
        <v>0</v>
      </c>
      <c r="D49" s="44">
        <v>0</v>
      </c>
      <c r="E49" s="28">
        <f t="shared" si="5"/>
        <v>0</v>
      </c>
      <c r="F49" s="39">
        <v>176747.32</v>
      </c>
      <c r="G49" s="39">
        <v>0</v>
      </c>
      <c r="H49" s="39">
        <v>0</v>
      </c>
      <c r="I49" s="32">
        <f t="shared" si="1"/>
        <v>176747.32</v>
      </c>
    </row>
    <row r="50" spans="1:10" ht="26.4">
      <c r="A50" s="3" t="s">
        <v>48</v>
      </c>
      <c r="B50" s="41">
        <v>0</v>
      </c>
      <c r="C50" s="44">
        <v>0</v>
      </c>
      <c r="D50" s="44">
        <v>0</v>
      </c>
      <c r="E50" s="28">
        <f t="shared" si="5"/>
        <v>0</v>
      </c>
      <c r="F50" s="37">
        <v>78402.009999999995</v>
      </c>
      <c r="G50" s="37">
        <f t="shared" ref="G50:H50" si="7">SUM(G51:G54)</f>
        <v>3599</v>
      </c>
      <c r="H50" s="37">
        <f t="shared" si="7"/>
        <v>0</v>
      </c>
      <c r="I50" s="29">
        <f t="shared" si="1"/>
        <v>74803.009999999995</v>
      </c>
    </row>
    <row r="51" spans="1:10">
      <c r="A51" s="11" t="s">
        <v>12</v>
      </c>
      <c r="B51" s="35">
        <v>0</v>
      </c>
      <c r="C51" s="44">
        <v>0</v>
      </c>
      <c r="D51" s="44">
        <v>0</v>
      </c>
      <c r="E51" s="28">
        <f t="shared" si="5"/>
        <v>0</v>
      </c>
      <c r="F51" s="39">
        <v>6900</v>
      </c>
      <c r="G51" s="39">
        <v>0</v>
      </c>
      <c r="H51" s="39">
        <v>0</v>
      </c>
      <c r="I51" s="32">
        <f t="shared" si="1"/>
        <v>6900</v>
      </c>
    </row>
    <row r="52" spans="1:10">
      <c r="A52" s="11" t="s">
        <v>59</v>
      </c>
      <c r="B52" s="35">
        <v>0</v>
      </c>
      <c r="C52" s="44">
        <v>0</v>
      </c>
      <c r="D52" s="44">
        <v>0</v>
      </c>
      <c r="E52" s="28">
        <f t="shared" si="5"/>
        <v>0</v>
      </c>
      <c r="F52" s="39">
        <v>0</v>
      </c>
      <c r="G52" s="39">
        <v>0</v>
      </c>
      <c r="H52" s="39">
        <v>0</v>
      </c>
      <c r="I52" s="32">
        <f t="shared" si="1"/>
        <v>0</v>
      </c>
    </row>
    <row r="53" spans="1:10" s="2" customFormat="1" ht="15.75" customHeight="1">
      <c r="A53" s="11" t="s">
        <v>13</v>
      </c>
      <c r="B53" s="35">
        <v>0</v>
      </c>
      <c r="C53" s="35">
        <v>0</v>
      </c>
      <c r="D53" s="35">
        <v>0</v>
      </c>
      <c r="E53" s="28">
        <f t="shared" si="5"/>
        <v>0</v>
      </c>
      <c r="F53" s="39">
        <v>5978</v>
      </c>
      <c r="G53" s="39">
        <v>0</v>
      </c>
      <c r="H53" s="39">
        <v>0</v>
      </c>
      <c r="I53" s="32">
        <f t="shared" si="1"/>
        <v>5978</v>
      </c>
      <c r="J53"/>
    </row>
    <row r="54" spans="1:10" s="2" customFormat="1" ht="15.75" customHeight="1">
      <c r="A54" s="11" t="s">
        <v>14</v>
      </c>
      <c r="B54" s="41">
        <v>0</v>
      </c>
      <c r="C54" s="35">
        <v>0</v>
      </c>
      <c r="D54" s="35">
        <v>0</v>
      </c>
      <c r="E54" s="28">
        <f t="shared" si="5"/>
        <v>0</v>
      </c>
      <c r="F54" s="39">
        <v>65524.01</v>
      </c>
      <c r="G54" s="37">
        <v>3599</v>
      </c>
      <c r="H54" s="37">
        <v>0</v>
      </c>
      <c r="I54" s="32">
        <f t="shared" si="1"/>
        <v>61925.01</v>
      </c>
    </row>
    <row r="55" spans="1:10" ht="14.25" customHeight="1">
      <c r="A55" s="12" t="s">
        <v>47</v>
      </c>
      <c r="B55" s="41"/>
      <c r="C55" s="35">
        <v>0</v>
      </c>
      <c r="D55" s="35">
        <v>0</v>
      </c>
      <c r="E55" s="28">
        <f t="shared" si="5"/>
        <v>0</v>
      </c>
      <c r="F55" s="37">
        <f>SUM(F56:F59)</f>
        <v>198508.47</v>
      </c>
      <c r="G55" s="37">
        <f>SUM(G56:G59)</f>
        <v>0</v>
      </c>
      <c r="H55" s="37">
        <v>113453.1</v>
      </c>
      <c r="I55" s="29">
        <f t="shared" si="1"/>
        <v>311961.57</v>
      </c>
      <c r="J55" s="2"/>
    </row>
    <row r="56" spans="1:10" ht="14.25" customHeight="1">
      <c r="A56" s="11" t="s">
        <v>53</v>
      </c>
      <c r="B56" s="35">
        <v>0</v>
      </c>
      <c r="C56" s="35">
        <v>0</v>
      </c>
      <c r="D56" s="35">
        <v>0</v>
      </c>
      <c r="E56" s="28">
        <f t="shared" si="5"/>
        <v>0</v>
      </c>
      <c r="F56" s="39">
        <v>17369.310000000001</v>
      </c>
      <c r="G56" s="39">
        <v>0</v>
      </c>
      <c r="H56" s="39">
        <v>0</v>
      </c>
      <c r="I56" s="32">
        <f t="shared" si="1"/>
        <v>17369.310000000001</v>
      </c>
    </row>
    <row r="57" spans="1:10" s="2" customFormat="1" ht="15.75" customHeight="1">
      <c r="A57" s="11" t="s">
        <v>10</v>
      </c>
      <c r="B57" s="35">
        <v>0</v>
      </c>
      <c r="C57" s="35">
        <v>0</v>
      </c>
      <c r="D57" s="35">
        <v>0</v>
      </c>
      <c r="E57" s="28">
        <f t="shared" si="5"/>
        <v>0</v>
      </c>
      <c r="F57" s="39">
        <v>76785.539999999994</v>
      </c>
      <c r="G57" s="39">
        <v>0</v>
      </c>
      <c r="H57" s="39">
        <v>0</v>
      </c>
      <c r="I57" s="32">
        <f t="shared" si="1"/>
        <v>76785.539999999994</v>
      </c>
      <c r="J57"/>
    </row>
    <row r="58" spans="1:10" s="2" customFormat="1" ht="15.75" customHeight="1">
      <c r="A58" s="11" t="s">
        <v>58</v>
      </c>
      <c r="B58" s="35"/>
      <c r="C58" s="35">
        <v>0</v>
      </c>
      <c r="D58" s="35">
        <v>0</v>
      </c>
      <c r="E58" s="28"/>
      <c r="F58" s="39">
        <v>63716.62</v>
      </c>
      <c r="G58" s="39">
        <v>0</v>
      </c>
      <c r="H58" s="39">
        <v>0</v>
      </c>
      <c r="I58" s="39">
        <v>63716.62</v>
      </c>
      <c r="J58"/>
    </row>
    <row r="59" spans="1:10" ht="14.25" customHeight="1">
      <c r="A59" s="11" t="s">
        <v>11</v>
      </c>
      <c r="B59" s="41">
        <v>0</v>
      </c>
      <c r="C59" s="41">
        <v>0</v>
      </c>
      <c r="D59" s="41">
        <v>0</v>
      </c>
      <c r="E59" s="28">
        <f t="shared" si="5"/>
        <v>0</v>
      </c>
      <c r="F59" s="39">
        <v>40637</v>
      </c>
      <c r="G59" s="37">
        <v>0</v>
      </c>
      <c r="H59" s="37">
        <v>113453.1</v>
      </c>
      <c r="I59" s="32">
        <f t="shared" si="1"/>
        <v>154090.1</v>
      </c>
      <c r="J59" s="2"/>
    </row>
    <row r="60" spans="1:10" s="2" customFormat="1" ht="25.5" customHeight="1">
      <c r="A60" s="12" t="s">
        <v>46</v>
      </c>
      <c r="B60" s="35">
        <v>0</v>
      </c>
      <c r="C60" s="35">
        <v>0</v>
      </c>
      <c r="D60" s="35">
        <v>0</v>
      </c>
      <c r="E60" s="28">
        <f t="shared" si="5"/>
        <v>0</v>
      </c>
      <c r="F60" s="37">
        <v>1378505.33</v>
      </c>
      <c r="G60" s="37">
        <v>0</v>
      </c>
      <c r="H60" s="37">
        <v>0</v>
      </c>
      <c r="I60" s="29">
        <f t="shared" si="1"/>
        <v>1378505.33</v>
      </c>
      <c r="J60"/>
    </row>
    <row r="61" spans="1:10" s="2" customFormat="1" ht="22.5" customHeight="1">
      <c r="A61" s="11" t="s">
        <v>9</v>
      </c>
      <c r="B61" s="41">
        <v>0</v>
      </c>
      <c r="C61" s="41">
        <v>0</v>
      </c>
      <c r="D61" s="41">
        <v>0</v>
      </c>
      <c r="E61" s="28">
        <f t="shared" si="5"/>
        <v>0</v>
      </c>
      <c r="F61" s="39">
        <v>1378505.33</v>
      </c>
      <c r="G61" s="37">
        <v>0</v>
      </c>
      <c r="H61" s="39">
        <v>0</v>
      </c>
      <c r="I61" s="32">
        <f t="shared" si="1"/>
        <v>1378505.33</v>
      </c>
    </row>
    <row r="62" spans="1:10" ht="27.6" customHeight="1">
      <c r="A62" s="3" t="s">
        <v>45</v>
      </c>
      <c r="B62" s="41">
        <v>0</v>
      </c>
      <c r="C62" s="41">
        <v>0</v>
      </c>
      <c r="D62" s="41">
        <v>0</v>
      </c>
      <c r="E62" s="28">
        <v>0</v>
      </c>
      <c r="F62" s="37">
        <v>420171.62</v>
      </c>
      <c r="G62" s="37">
        <v>20364.740000000002</v>
      </c>
      <c r="H62" s="37">
        <v>0</v>
      </c>
      <c r="I62" s="29">
        <f t="shared" si="1"/>
        <v>399806.88</v>
      </c>
      <c r="J62" s="2"/>
    </row>
    <row r="63" spans="1:10" ht="24" customHeight="1">
      <c r="A63" s="12" t="s">
        <v>6</v>
      </c>
      <c r="B63" s="41">
        <v>0</v>
      </c>
      <c r="C63" s="41">
        <v>0</v>
      </c>
      <c r="D63" s="41">
        <v>0</v>
      </c>
      <c r="E63" s="28">
        <v>0</v>
      </c>
      <c r="F63" s="37">
        <f>F62+F60+F55+F50+F46+F43+F39+F26+F8</f>
        <v>72858806.960000008</v>
      </c>
      <c r="G63" s="37">
        <f t="shared" ref="G63:H63" si="8">G62+G60+G55+G50+G46+G43+G39+G26+G8</f>
        <v>184457.53000000003</v>
      </c>
      <c r="H63" s="37">
        <f t="shared" si="8"/>
        <v>634205.5</v>
      </c>
      <c r="I63" s="37">
        <f>SUM(I26+I39+I43+I46+I50+I55+I60+I62+I8)</f>
        <v>73308554.930000007</v>
      </c>
    </row>
    <row r="64" spans="1:10" ht="13.8">
      <c r="A64" s="15"/>
      <c r="B64" s="22"/>
      <c r="C64" s="22"/>
      <c r="D64" s="22"/>
      <c r="E64" s="22"/>
      <c r="F64" s="22"/>
      <c r="G64" s="13"/>
      <c r="H64" s="13"/>
      <c r="I64" s="27"/>
    </row>
    <row r="65" spans="1:9" ht="13.8">
      <c r="A65" s="54" t="s">
        <v>63</v>
      </c>
      <c r="B65" s="22"/>
      <c r="C65" s="22"/>
      <c r="D65" s="22"/>
      <c r="E65" s="22"/>
      <c r="F65" s="22"/>
      <c r="G65" s="13"/>
      <c r="H65" s="13"/>
      <c r="I65" s="22"/>
    </row>
    <row r="66" spans="1:9" ht="13.8">
      <c r="A66" s="8"/>
      <c r="B66" s="22"/>
      <c r="C66" s="22"/>
      <c r="D66" s="22"/>
      <c r="E66" s="22"/>
      <c r="F66" s="22"/>
      <c r="G66" s="13"/>
      <c r="H66" s="13"/>
      <c r="I66" s="22"/>
    </row>
    <row r="67" spans="1:9" ht="13.8">
      <c r="A67" s="13"/>
      <c r="B67" s="23"/>
      <c r="C67" s="23"/>
      <c r="D67" s="23"/>
      <c r="E67" s="23"/>
      <c r="F67" s="22"/>
      <c r="G67" s="5"/>
      <c r="H67" s="5"/>
      <c r="I67" s="22"/>
    </row>
    <row r="68" spans="1:9">
      <c r="A68" s="5"/>
      <c r="F68" s="53"/>
      <c r="G68" s="52"/>
      <c r="H68" s="52"/>
      <c r="I68" s="53"/>
    </row>
    <row r="71" spans="1:9">
      <c r="G71" s="52"/>
    </row>
  </sheetData>
  <mergeCells count="5">
    <mergeCell ref="B6:E6"/>
    <mergeCell ref="F6:I6"/>
    <mergeCell ref="F1:I1"/>
    <mergeCell ref="F2:I2"/>
    <mergeCell ref="A4:I4"/>
  </mergeCells>
  <phoneticPr fontId="2" type="noConversion"/>
  <pageMargins left="0.59055118110236227" right="0" top="0.59055118110236227" bottom="0.15748031496062992" header="0.51181102362204722" footer="0.1574803149606299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2012</vt:lpstr>
    </vt:vector>
  </TitlesOfParts>
  <Company>Reszel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Pawwł T</dc:creator>
  <cp:lastModifiedBy>Julita Paprocka</cp:lastModifiedBy>
  <cp:lastPrinted>2022-03-28T14:27:00Z</cp:lastPrinted>
  <dcterms:created xsi:type="dcterms:W3CDTF">2009-11-04T17:08:27Z</dcterms:created>
  <dcterms:modified xsi:type="dcterms:W3CDTF">2022-03-28T14:28:03Z</dcterms:modified>
</cp:coreProperties>
</file>