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ta\Desktop\Informacja o stanie mienia\"/>
    </mc:Choice>
  </mc:AlternateContent>
  <bookViews>
    <workbookView xWindow="120" yWindow="120" windowWidth="11355" windowHeight="8700"/>
  </bookViews>
  <sheets>
    <sheet name="2012" sheetId="4" r:id="rId1"/>
  </sheets>
  <calcPr calcId="152511"/>
</workbook>
</file>

<file path=xl/calcChain.xml><?xml version="1.0" encoding="utf-8"?>
<calcChain xmlns="http://schemas.openxmlformats.org/spreadsheetml/2006/main">
  <c r="H60" i="4" l="1"/>
  <c r="I60" i="4"/>
  <c r="J60" i="4"/>
  <c r="G60" i="4"/>
  <c r="G24" i="4"/>
  <c r="H24" i="4"/>
  <c r="C24" i="4"/>
  <c r="D24" i="4"/>
  <c r="E24" i="4"/>
  <c r="F25" i="4"/>
  <c r="F26" i="4"/>
  <c r="F27" i="4"/>
  <c r="F28" i="4"/>
  <c r="F29" i="4"/>
  <c r="F30" i="4"/>
  <c r="F31" i="4"/>
  <c r="F32" i="4"/>
  <c r="F33" i="4"/>
  <c r="F35" i="4"/>
  <c r="C23" i="4"/>
  <c r="C5" i="4"/>
  <c r="F21" i="4"/>
  <c r="D34" i="4"/>
  <c r="E34" i="4"/>
  <c r="C34" i="4"/>
  <c r="F6" i="4"/>
  <c r="D5" i="4"/>
  <c r="E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5" i="4"/>
  <c r="J26" i="4"/>
  <c r="J27" i="4"/>
  <c r="J28" i="4"/>
  <c r="J29" i="4"/>
  <c r="J30" i="4"/>
  <c r="J31" i="4"/>
  <c r="J32" i="4"/>
  <c r="J33" i="4"/>
  <c r="J35" i="4"/>
  <c r="J37" i="4"/>
  <c r="J39" i="4"/>
  <c r="J40" i="4"/>
  <c r="J41" i="4"/>
  <c r="J43" i="4"/>
  <c r="J44" i="4"/>
  <c r="J46" i="4"/>
  <c r="J47" i="4"/>
  <c r="J49" i="4"/>
  <c r="J50" i="4"/>
  <c r="J51" i="4"/>
  <c r="J52" i="4"/>
  <c r="J54" i="4"/>
  <c r="J55" i="4"/>
  <c r="J56" i="4"/>
  <c r="J58" i="4"/>
  <c r="J59" i="4"/>
  <c r="H57" i="4"/>
  <c r="I57" i="4"/>
  <c r="H53" i="4"/>
  <c r="I53" i="4"/>
  <c r="G53" i="4"/>
  <c r="I48" i="4"/>
  <c r="H48" i="4"/>
  <c r="G48" i="4"/>
  <c r="I45" i="4"/>
  <c r="H45" i="4"/>
  <c r="G45" i="4"/>
  <c r="H38" i="4"/>
  <c r="G38" i="4"/>
  <c r="H42" i="4"/>
  <c r="I42" i="4"/>
  <c r="G42" i="4"/>
  <c r="I38" i="4"/>
  <c r="G36" i="4"/>
  <c r="G34" i="4"/>
  <c r="G23" i="4" s="1"/>
  <c r="I36" i="4"/>
  <c r="H36" i="4"/>
  <c r="I34" i="4"/>
  <c r="H34" i="4"/>
  <c r="G5" i="4"/>
  <c r="I5" i="4"/>
  <c r="H5" i="4"/>
  <c r="I24" i="4"/>
  <c r="J24" i="4" s="1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2" i="4"/>
  <c r="G57" i="4"/>
  <c r="J57" i="4" l="1"/>
  <c r="J38" i="4"/>
  <c r="H23" i="4"/>
  <c r="J5" i="4"/>
  <c r="J36" i="4"/>
  <c r="J42" i="4"/>
  <c r="J45" i="4"/>
  <c r="J53" i="4"/>
  <c r="J48" i="4"/>
  <c r="I23" i="4"/>
  <c r="J34" i="4"/>
  <c r="D23" i="4"/>
  <c r="F5" i="4"/>
  <c r="E23" i="4"/>
  <c r="F24" i="4"/>
  <c r="F34" i="4"/>
  <c r="J23" i="4" l="1"/>
  <c r="F23" i="4"/>
</calcChain>
</file>

<file path=xl/sharedStrings.xml><?xml version="1.0" encoding="utf-8"?>
<sst xmlns="http://schemas.openxmlformats.org/spreadsheetml/2006/main" count="70" uniqueCount="66">
  <si>
    <t>zmniejsz.</t>
  </si>
  <si>
    <t>zwiększ.</t>
  </si>
  <si>
    <t>Nazwa środka trwałego 
 zgodnie z KŚT</t>
  </si>
  <si>
    <t>10 Budynki niemieszkalne</t>
  </si>
  <si>
    <t>11 Budynki mieszkalne</t>
  </si>
  <si>
    <t xml:space="preserve">   010 grunty orne</t>
  </si>
  <si>
    <t>RAZEM   ( od grupy 0 do grupy 8 )</t>
  </si>
  <si>
    <t>WARTOŚĆ   zł</t>
  </si>
  <si>
    <t xml:space="preserve">ILOŚĆ  </t>
  </si>
  <si>
    <t xml:space="preserve">   74 samochody osobowe i specjaln.</t>
  </si>
  <si>
    <t xml:space="preserve">   62 urządzenia alarmowe i sygnalz.</t>
  </si>
  <si>
    <t xml:space="preserve">   66 urządzenia p.poż.,  aparaty projekc.</t>
  </si>
  <si>
    <t xml:space="preserve">   54 pilarka</t>
  </si>
  <si>
    <t xml:space="preserve">   58 zagęszczarka do robót drogowych</t>
  </si>
  <si>
    <t xml:space="preserve">   59 kosiarka</t>
  </si>
  <si>
    <t xml:space="preserve">   31  kotły grzejne</t>
  </si>
  <si>
    <t xml:space="preserve">   44  pompy głębinowe i sprężarki</t>
  </si>
  <si>
    <t xml:space="preserve">   49 zespoły komputerowe</t>
  </si>
  <si>
    <t xml:space="preserve">   32 agregat prądotwórczy</t>
  </si>
  <si>
    <t xml:space="preserve">   21 sieci wodoc. kanalizacyjne,studnie </t>
  </si>
  <si>
    <t xml:space="preserve">   22 ulice, drogi, chodniki, parkingi,
       oświetlenie drogowe i inne</t>
  </si>
  <si>
    <t xml:space="preserve">   29 wysypiska śmieci, ogrodzen.i inne</t>
  </si>
  <si>
    <t xml:space="preserve">   110 budynki mieszkalne</t>
  </si>
  <si>
    <t xml:space="preserve">   102 budynki trans. i łączności (garaże)</t>
  </si>
  <si>
    <t xml:space="preserve">   103 budynki handl.-usługwe</t>
  </si>
  <si>
    <t xml:space="preserve">   104 budynki gospodarcze, magazynowe</t>
  </si>
  <si>
    <t xml:space="preserve">   105 budynki biurowe</t>
  </si>
  <si>
    <t xml:space="preserve">   106 budynki szpitali i zakł. opieki med.</t>
  </si>
  <si>
    <t xml:space="preserve">   107 budynki oświaty, nauki i kultury
         oraz kultury fizyczn.</t>
  </si>
  <si>
    <t xml:space="preserve">   108 budynki gospodarcze dla rolnictwa</t>
  </si>
  <si>
    <t xml:space="preserve">   109 inne budynki niemieszkalne</t>
  </si>
  <si>
    <t xml:space="preserve">   012 łąki trwałe</t>
  </si>
  <si>
    <t xml:space="preserve">   013 pastwiska trwałe</t>
  </si>
  <si>
    <t xml:space="preserve">   014 grunty rolne zabudowane</t>
  </si>
  <si>
    <t xml:space="preserve">   016 rowy</t>
  </si>
  <si>
    <t xml:space="preserve">   020 lasy</t>
  </si>
  <si>
    <t xml:space="preserve">   021 grunty zadrzew.i zakrzewione</t>
  </si>
  <si>
    <t xml:space="preserve">   030 tereny mieszkaniowe</t>
  </si>
  <si>
    <t xml:space="preserve">   031 tereny przemysłowe</t>
  </si>
  <si>
    <t xml:space="preserve">   032 inne tereny zabudowane</t>
  </si>
  <si>
    <t xml:space="preserve">   033 zurbanizowane tereny niezabud.</t>
  </si>
  <si>
    <t xml:space="preserve">   034 tereny rekreacyjno-wypoczynk.</t>
  </si>
  <si>
    <t xml:space="preserve">   035 użytki kopalne</t>
  </si>
  <si>
    <t xml:space="preserve">   036 tereny komunikac.(drogi i kolej.)</t>
  </si>
  <si>
    <t xml:space="preserve">   050 tereny różne</t>
  </si>
  <si>
    <t xml:space="preserve">   060 nieużytki</t>
  </si>
  <si>
    <r>
      <rPr>
        <sz val="10"/>
        <rFont val="Times New Roman"/>
        <family val="1"/>
        <charset val="238"/>
      </rPr>
      <t xml:space="preserve">   101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budynki przemysłowe</t>
    </r>
  </si>
  <si>
    <t xml:space="preserve"> 0   GRUNTY OGÓŁEM  m 2</t>
  </si>
  <si>
    <t>8  NARZĘDZIA, PRZYRZĄDY,   WYPOSAŻENIE</t>
  </si>
  <si>
    <t>7  ŚRODKI TRANSPORTU</t>
  </si>
  <si>
    <t>6  URZADZENIA TECHNICZNE</t>
  </si>
  <si>
    <t>5  SPECJALISTYCZNE MASZYNY I URZĄDZENIA</t>
  </si>
  <si>
    <t>4  MASZYNY I URZĄDZ. OGÓLNEGO ZASTOSOWANIA</t>
  </si>
  <si>
    <t>3  KOTŁY I MASZYNY ENERGETYCZNE</t>
  </si>
  <si>
    <t>2  OBIEKTY INŻYNIERII LĄD. I WODNEJ</t>
  </si>
  <si>
    <t>1  BUDYNKI I LOKALE</t>
  </si>
  <si>
    <t xml:space="preserve">   61 Urządz.i aparatura energii elektr.</t>
  </si>
  <si>
    <t>112 Lokal mieszkalny</t>
  </si>
  <si>
    <t>12 Lokale mieszkalne</t>
  </si>
  <si>
    <t xml:space="preserve">   070 grunty pod wodami</t>
  </si>
  <si>
    <t>Stan na dn.
01.01.2017</t>
  </si>
  <si>
    <t>Stan na dn.
31.12.2017</t>
  </si>
  <si>
    <t xml:space="preserve">   57 Maszyny przemysłu gastronom.</t>
  </si>
  <si>
    <t>VIII.  TABELA                             Zestawienie mienia komunalnego z uwzględnieniem zmian za okres od  01.01.2017  do  31.12.2017</t>
  </si>
  <si>
    <t>Reszel, dnia 29 marca 2018 rok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</si>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</sst>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z_ł_-;\-* #,##0\ _z_ł_-;_-* &quot;-&quot;\ _z_ł_-;_-@_-"/>
    <numFmt numFmtId="43" formatCode="_-* #,##0.00\ _z_ł_-;\-* #,##0.00\ _z_ł_-;_-* &quot;-&quot;??\ _z_ł_-;_-@_-"/>
    <numFmt numFmtId="164" formatCode="0_ ;\-0\ "/>
  </numFmts>
  <fonts count="12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sz val="10"/>
      <name val="Arial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indent="1"/>
    </xf>
    <xf numFmtId="2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0" xfId="0" applyFont="1" applyAlignment="1">
      <alignment horizontal="left" vertical="center" inden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0" fillId="0" borderId="0" xfId="0" applyNumberFormat="1"/>
    <xf numFmtId="0" fontId="10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" fontId="6" fillId="0" borderId="4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/>
    </xf>
    <xf numFmtId="41" fontId="7" fillId="0" borderId="1" xfId="0" applyNumberFormat="1" applyFont="1" applyBorder="1" applyAlignment="1">
      <alignment horizontal="right" vertical="center" indent="1"/>
    </xf>
    <xf numFmtId="4" fontId="7" fillId="0" borderId="1" xfId="0" applyNumberFormat="1" applyFont="1" applyBorder="1" applyAlignment="1">
      <alignment horizontal="right" vertical="center" indent="1"/>
    </xf>
    <xf numFmtId="41" fontId="8" fillId="0" borderId="1" xfId="0" applyNumberFormat="1" applyFont="1" applyBorder="1" applyAlignment="1">
      <alignment horizontal="right" vertical="center" indent="1"/>
    </xf>
    <xf numFmtId="41" fontId="8" fillId="0" borderId="1" xfId="0" applyNumberFormat="1" applyFont="1" applyFill="1" applyBorder="1" applyAlignment="1">
      <alignment horizontal="right" vertical="center" indent="1"/>
    </xf>
    <xf numFmtId="4" fontId="8" fillId="0" borderId="1" xfId="0" applyNumberFormat="1" applyFont="1" applyBorder="1" applyAlignment="1">
      <alignment horizontal="right" vertical="center" indent="1"/>
    </xf>
    <xf numFmtId="4" fontId="8" fillId="0" borderId="1" xfId="1" applyNumberFormat="1" applyFont="1" applyFill="1" applyBorder="1" applyAlignment="1">
      <alignment horizontal="right" vertical="center" indent="1"/>
    </xf>
    <xf numFmtId="41" fontId="8" fillId="0" borderId="1" xfId="0" applyNumberFormat="1" applyFont="1" applyFill="1" applyBorder="1" applyAlignment="1" applyProtection="1">
      <alignment horizontal="right" vertical="center" indent="1"/>
    </xf>
    <xf numFmtId="41" fontId="6" fillId="0" borderId="1" xfId="0" applyNumberFormat="1" applyFont="1" applyBorder="1" applyAlignment="1">
      <alignment horizontal="right" vertical="center" indent="1"/>
    </xf>
    <xf numFmtId="0" fontId="3" fillId="0" borderId="0" xfId="0" applyFont="1" applyAlignment="1">
      <alignment horizontal="right" indent="1"/>
    </xf>
    <xf numFmtId="1" fontId="5" fillId="0" borderId="1" xfId="0" applyNumberFormat="1" applyFont="1" applyBorder="1" applyAlignment="1">
      <alignment horizontal="right" vertical="center" indent="1"/>
    </xf>
    <xf numFmtId="4" fontId="5" fillId="0" borderId="1" xfId="0" applyNumberFormat="1" applyFont="1" applyBorder="1" applyAlignment="1">
      <alignment horizontal="right" vertical="center" indent="1"/>
    </xf>
    <xf numFmtId="1" fontId="6" fillId="0" borderId="1" xfId="0" applyNumberFormat="1" applyFont="1" applyBorder="1" applyAlignment="1">
      <alignment horizontal="right" vertical="center" indent="1"/>
    </xf>
    <xf numFmtId="4" fontId="6" fillId="0" borderId="1" xfId="0" applyNumberFormat="1" applyFont="1" applyBorder="1" applyAlignment="1">
      <alignment horizontal="right" vertical="center" indent="1"/>
    </xf>
    <xf numFmtId="1" fontId="6" fillId="0" borderId="1" xfId="0" applyNumberFormat="1" applyFont="1" applyBorder="1" applyAlignment="1">
      <alignment horizontal="right" vertical="center" wrapText="1" indent="1"/>
    </xf>
    <xf numFmtId="2" fontId="6" fillId="0" borderId="1" xfId="0" applyNumberFormat="1" applyFont="1" applyBorder="1" applyAlignment="1">
      <alignment horizontal="right" vertical="center" indent="1"/>
    </xf>
    <xf numFmtId="2" fontId="0" fillId="0" borderId="1" xfId="0" applyNumberFormat="1" applyBorder="1" applyAlignment="1">
      <alignment horizontal="right" indent="1"/>
    </xf>
    <xf numFmtId="2" fontId="0" fillId="0" borderId="0" xfId="0" applyNumberFormat="1" applyAlignment="1">
      <alignment horizontal="right" indent="1"/>
    </xf>
    <xf numFmtId="164" fontId="8" fillId="0" borderId="1" xfId="0" applyNumberFormat="1" applyFont="1" applyFill="1" applyBorder="1" applyAlignment="1">
      <alignment horizontal="right" vertical="center" indent="1"/>
    </xf>
    <xf numFmtId="164" fontId="8" fillId="0" borderId="1" xfId="0" applyNumberFormat="1" applyFont="1" applyBorder="1" applyAlignment="1">
      <alignment horizontal="right" vertical="center" indent="1"/>
    </xf>
    <xf numFmtId="164" fontId="7" fillId="0" borderId="1" xfId="0" applyNumberFormat="1" applyFont="1" applyBorder="1" applyAlignment="1">
      <alignment horizontal="right" vertical="center" indent="1"/>
    </xf>
    <xf numFmtId="4" fontId="5" fillId="0" borderId="5" xfId="0" applyNumberFormat="1" applyFont="1" applyBorder="1" applyAlignment="1">
      <alignment vertical="center"/>
    </xf>
    <xf numFmtId="4" fontId="6" fillId="0" borderId="4" xfId="0" applyNumberFormat="1" applyFont="1" applyBorder="1" applyAlignment="1">
      <alignment horizontal="center" vertical="center"/>
    </xf>
    <xf numFmtId="4" fontId="0" fillId="0" borderId="0" xfId="0" applyNumberForma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5"/>
  <sheetViews>
    <sheetView tabSelected="1" workbookViewId="0">
      <selection activeCell="B1" sqref="B1"/>
    </sheetView>
  </sheetViews>
  <sheetFormatPr defaultRowHeight="12.75" x14ac:dyDescent="0.2"/>
  <cols>
    <col min="1" max="1" width="3" customWidth="1"/>
    <col min="2" max="2" width="39.7109375" customWidth="1"/>
    <col min="3" max="3" width="18.7109375" style="26" customWidth="1"/>
    <col min="4" max="4" width="11.42578125" style="26" customWidth="1"/>
    <col min="5" max="5" width="12" style="26" customWidth="1"/>
    <col min="6" max="6" width="14.28515625" style="26" customWidth="1"/>
    <col min="7" max="7" width="14.85546875" style="26" customWidth="1"/>
    <col min="8" max="8" width="13.85546875" customWidth="1"/>
    <col min="9" max="9" width="16" customWidth="1"/>
    <col min="10" max="10" width="16.85546875" style="26" customWidth="1"/>
    <col min="12" max="12" width="15.42578125" customWidth="1"/>
  </cols>
  <sheetData>
    <row r="1" spans="2:12" ht="17.25" customHeight="1" x14ac:dyDescent="0.2">
      <c r="B1" s="13" t="s">
        <v>63</v>
      </c>
      <c r="C1" s="22"/>
      <c r="D1" s="22"/>
      <c r="E1" s="22"/>
      <c r="F1" s="22"/>
      <c r="G1" s="22"/>
      <c r="H1" s="14"/>
      <c r="I1" s="14"/>
      <c r="J1" s="28"/>
    </row>
    <row r="2" spans="2:12" ht="15" x14ac:dyDescent="0.2">
      <c r="B2" s="15"/>
      <c r="C2" s="23"/>
      <c r="D2" s="23"/>
      <c r="E2" s="23"/>
      <c r="F2" s="23"/>
      <c r="G2" s="23"/>
      <c r="H2" s="16"/>
      <c r="I2" s="16"/>
      <c r="J2" s="23"/>
    </row>
    <row r="3" spans="2:12" ht="15" customHeight="1" x14ac:dyDescent="0.2">
      <c r="B3" s="6"/>
      <c r="C3" s="54" t="s">
        <v>8</v>
      </c>
      <c r="D3" s="55"/>
      <c r="E3" s="55"/>
      <c r="F3" s="56"/>
      <c r="G3" s="54" t="s">
        <v>7</v>
      </c>
      <c r="H3" s="55"/>
      <c r="I3" s="55"/>
      <c r="J3" s="56"/>
    </row>
    <row r="4" spans="2:12" s="21" customFormat="1" ht="31.5" customHeight="1" x14ac:dyDescent="0.2">
      <c r="B4" s="19" t="s">
        <v>2</v>
      </c>
      <c r="C4" s="18" t="s">
        <v>60</v>
      </c>
      <c r="D4" s="20" t="s">
        <v>0</v>
      </c>
      <c r="E4" s="20" t="s">
        <v>1</v>
      </c>
      <c r="F4" s="18" t="s">
        <v>61</v>
      </c>
      <c r="G4" s="27" t="s">
        <v>60</v>
      </c>
      <c r="H4" s="52" t="s">
        <v>0</v>
      </c>
      <c r="I4" s="52" t="s">
        <v>1</v>
      </c>
      <c r="J4" s="29" t="s">
        <v>61</v>
      </c>
    </row>
    <row r="5" spans="2:12" ht="18.75" customHeight="1" x14ac:dyDescent="0.2">
      <c r="B5" s="7" t="s">
        <v>47</v>
      </c>
      <c r="C5" s="31">
        <f>SUM(C6:C22)</f>
        <v>5129947</v>
      </c>
      <c r="D5" s="31">
        <f t="shared" ref="D5:E5" si="0">SUM(D6:D22)</f>
        <v>43088</v>
      </c>
      <c r="E5" s="31">
        <f t="shared" si="0"/>
        <v>28147</v>
      </c>
      <c r="F5" s="31">
        <f>C5-D5+E5</f>
        <v>5115006</v>
      </c>
      <c r="G5" s="32">
        <f>SUM(G6:G22)</f>
        <v>7355106.4200000009</v>
      </c>
      <c r="H5" s="32">
        <f>SUM(H6:H22)</f>
        <v>86310.389999999985</v>
      </c>
      <c r="I5" s="32">
        <f>SUM(I6:I22)</f>
        <v>96100.760000000009</v>
      </c>
      <c r="J5" s="32">
        <f>SUM(G5-H5+I5)</f>
        <v>7364896.790000001</v>
      </c>
    </row>
    <row r="6" spans="2:12" ht="18" customHeight="1" x14ac:dyDescent="0.2">
      <c r="B6" s="9" t="s">
        <v>5</v>
      </c>
      <c r="C6" s="33">
        <v>451650</v>
      </c>
      <c r="D6" s="34">
        <v>3833</v>
      </c>
      <c r="E6" s="34">
        <v>3193</v>
      </c>
      <c r="F6" s="31">
        <f>C6-D6+E6</f>
        <v>451010</v>
      </c>
      <c r="G6" s="35">
        <v>1094048</v>
      </c>
      <c r="H6" s="36">
        <v>1533.64</v>
      </c>
      <c r="I6" s="36">
        <v>13673.38</v>
      </c>
      <c r="J6" s="32">
        <f t="shared" ref="J6:J59" si="1">SUM(G6-H6+I6)</f>
        <v>1106187.74</v>
      </c>
    </row>
    <row r="7" spans="2:12" ht="15.75" customHeight="1" x14ac:dyDescent="0.2">
      <c r="B7" s="9" t="s">
        <v>31</v>
      </c>
      <c r="C7" s="33">
        <v>2650</v>
      </c>
      <c r="D7" s="37"/>
      <c r="E7" s="34">
        <v>3258</v>
      </c>
      <c r="F7" s="31">
        <f t="shared" ref="F7:F22" si="2">C7-D7+E7</f>
        <v>5908</v>
      </c>
      <c r="G7" s="35">
        <v>13598.21</v>
      </c>
      <c r="H7" s="36">
        <v>0</v>
      </c>
      <c r="I7" s="36">
        <v>18776.04</v>
      </c>
      <c r="J7" s="32">
        <f t="shared" si="1"/>
        <v>32374.25</v>
      </c>
      <c r="L7" s="53"/>
    </row>
    <row r="8" spans="2:12" ht="15.75" customHeight="1" x14ac:dyDescent="0.2">
      <c r="B8" s="9" t="s">
        <v>32</v>
      </c>
      <c r="C8" s="33">
        <v>24151</v>
      </c>
      <c r="D8" s="37">
        <v>201</v>
      </c>
      <c r="E8" s="34">
        <v>3415</v>
      </c>
      <c r="F8" s="31">
        <f t="shared" si="2"/>
        <v>27365</v>
      </c>
      <c r="G8" s="35">
        <v>34540.300000000003</v>
      </c>
      <c r="H8" s="36">
        <v>422.14</v>
      </c>
      <c r="I8" s="36">
        <v>18560.150000000001</v>
      </c>
      <c r="J8" s="32">
        <f t="shared" si="1"/>
        <v>52678.310000000005</v>
      </c>
      <c r="L8" s="53"/>
    </row>
    <row r="9" spans="2:12" ht="16.5" customHeight="1" x14ac:dyDescent="0.2">
      <c r="B9" s="9" t="s">
        <v>33</v>
      </c>
      <c r="C9" s="33">
        <v>49129</v>
      </c>
      <c r="D9" s="34">
        <v>10362</v>
      </c>
      <c r="E9" s="34">
        <v>5415</v>
      </c>
      <c r="F9" s="31">
        <f t="shared" si="2"/>
        <v>44182</v>
      </c>
      <c r="G9" s="35">
        <v>85135.43</v>
      </c>
      <c r="H9" s="36">
        <v>44843.34</v>
      </c>
      <c r="I9" s="36">
        <v>33659.53</v>
      </c>
      <c r="J9" s="32">
        <f t="shared" si="1"/>
        <v>73951.62</v>
      </c>
      <c r="L9" s="53"/>
    </row>
    <row r="10" spans="2:12" ht="17.25" customHeight="1" x14ac:dyDescent="0.2">
      <c r="B10" s="9" t="s">
        <v>34</v>
      </c>
      <c r="C10" s="33">
        <v>33536</v>
      </c>
      <c r="D10" s="48">
        <v>0</v>
      </c>
      <c r="E10" s="48">
        <v>0</v>
      </c>
      <c r="F10" s="31">
        <f t="shared" si="2"/>
        <v>33536</v>
      </c>
      <c r="G10" s="35">
        <v>28780</v>
      </c>
      <c r="H10" s="36">
        <v>0</v>
      </c>
      <c r="I10" s="36">
        <v>0</v>
      </c>
      <c r="J10" s="32">
        <f t="shared" si="1"/>
        <v>28780</v>
      </c>
      <c r="L10" s="53"/>
    </row>
    <row r="11" spans="2:12" ht="16.5" customHeight="1" x14ac:dyDescent="0.2">
      <c r="B11" s="9" t="s">
        <v>35</v>
      </c>
      <c r="C11" s="33">
        <v>33221</v>
      </c>
      <c r="D11" s="48">
        <v>0</v>
      </c>
      <c r="E11" s="48">
        <v>0</v>
      </c>
      <c r="F11" s="31">
        <f t="shared" si="2"/>
        <v>33221</v>
      </c>
      <c r="G11" s="35">
        <v>20410.82</v>
      </c>
      <c r="H11" s="36">
        <v>0</v>
      </c>
      <c r="I11" s="36">
        <v>0</v>
      </c>
      <c r="J11" s="32">
        <f t="shared" si="1"/>
        <v>20410.82</v>
      </c>
      <c r="L11" s="53"/>
    </row>
    <row r="12" spans="2:12" ht="16.5" customHeight="1" x14ac:dyDescent="0.2">
      <c r="B12" s="9" t="s">
        <v>36</v>
      </c>
      <c r="C12" s="33">
        <v>8695</v>
      </c>
      <c r="D12" s="48">
        <v>0</v>
      </c>
      <c r="E12" s="48">
        <v>0</v>
      </c>
      <c r="F12" s="31">
        <f t="shared" si="2"/>
        <v>8695</v>
      </c>
      <c r="G12" s="35">
        <v>3676.04</v>
      </c>
      <c r="H12" s="36">
        <v>0</v>
      </c>
      <c r="I12" s="36">
        <v>0</v>
      </c>
      <c r="J12" s="32">
        <f t="shared" si="1"/>
        <v>3676.04</v>
      </c>
      <c r="L12" s="53"/>
    </row>
    <row r="13" spans="2:12" ht="15.75" customHeight="1" x14ac:dyDescent="0.2">
      <c r="B13" s="9" t="s">
        <v>37</v>
      </c>
      <c r="C13" s="33">
        <v>78107</v>
      </c>
      <c r="D13" s="34">
        <v>10469</v>
      </c>
      <c r="E13" s="48">
        <v>0</v>
      </c>
      <c r="F13" s="31">
        <f t="shared" si="2"/>
        <v>67638</v>
      </c>
      <c r="G13" s="35">
        <v>257352.23</v>
      </c>
      <c r="H13" s="36">
        <v>24678.84</v>
      </c>
      <c r="I13" s="36">
        <v>0</v>
      </c>
      <c r="J13" s="32">
        <f t="shared" si="1"/>
        <v>232673.39</v>
      </c>
      <c r="L13" s="53"/>
    </row>
    <row r="14" spans="2:12" ht="15.75" customHeight="1" x14ac:dyDescent="0.2">
      <c r="B14" s="9" t="s">
        <v>38</v>
      </c>
      <c r="C14" s="33">
        <v>62137</v>
      </c>
      <c r="D14" s="34">
        <v>1158</v>
      </c>
      <c r="E14" s="48">
        <v>0</v>
      </c>
      <c r="F14" s="31">
        <f t="shared" si="2"/>
        <v>60979</v>
      </c>
      <c r="G14" s="35">
        <v>146822.19</v>
      </c>
      <c r="H14" s="36">
        <v>2883.4</v>
      </c>
      <c r="I14" s="36">
        <v>0</v>
      </c>
      <c r="J14" s="32">
        <f t="shared" si="1"/>
        <v>143938.79</v>
      </c>
      <c r="L14" s="53"/>
    </row>
    <row r="15" spans="2:12" ht="15.75" customHeight="1" x14ac:dyDescent="0.2">
      <c r="B15" s="9" t="s">
        <v>39</v>
      </c>
      <c r="C15" s="33">
        <v>113953</v>
      </c>
      <c r="D15" s="34">
        <v>9581</v>
      </c>
      <c r="E15" s="34">
        <v>8920</v>
      </c>
      <c r="F15" s="31">
        <f t="shared" si="2"/>
        <v>113292</v>
      </c>
      <c r="G15" s="35">
        <v>1019363.58</v>
      </c>
      <c r="H15" s="36">
        <v>7970</v>
      </c>
      <c r="I15" s="36">
        <v>7970</v>
      </c>
      <c r="J15" s="32">
        <f t="shared" si="1"/>
        <v>1019363.58</v>
      </c>
      <c r="L15" s="53"/>
    </row>
    <row r="16" spans="2:12" ht="17.25" customHeight="1" x14ac:dyDescent="0.2">
      <c r="B16" s="9" t="s">
        <v>40</v>
      </c>
      <c r="C16" s="33">
        <v>63817</v>
      </c>
      <c r="D16" s="34">
        <v>385</v>
      </c>
      <c r="E16" s="48">
        <v>0</v>
      </c>
      <c r="F16" s="31">
        <f t="shared" si="2"/>
        <v>63432</v>
      </c>
      <c r="G16" s="35">
        <v>241572.74</v>
      </c>
      <c r="H16" s="36">
        <v>0</v>
      </c>
      <c r="I16" s="36">
        <v>0</v>
      </c>
      <c r="J16" s="32">
        <f t="shared" si="1"/>
        <v>241572.74</v>
      </c>
      <c r="L16" s="53"/>
    </row>
    <row r="17" spans="2:12" ht="16.5" customHeight="1" x14ac:dyDescent="0.2">
      <c r="B17" s="9" t="s">
        <v>41</v>
      </c>
      <c r="C17" s="33">
        <v>135919</v>
      </c>
      <c r="D17" s="48">
        <v>0</v>
      </c>
      <c r="E17" s="48">
        <v>0</v>
      </c>
      <c r="F17" s="31">
        <f t="shared" si="2"/>
        <v>135919</v>
      </c>
      <c r="G17" s="35">
        <v>344129.6</v>
      </c>
      <c r="H17" s="36">
        <v>0</v>
      </c>
      <c r="I17" s="36">
        <v>0</v>
      </c>
      <c r="J17" s="32">
        <f t="shared" si="1"/>
        <v>344129.6</v>
      </c>
      <c r="L17" s="53"/>
    </row>
    <row r="18" spans="2:12" ht="17.25" customHeight="1" x14ac:dyDescent="0.2">
      <c r="B18" s="9" t="s">
        <v>42</v>
      </c>
      <c r="C18" s="33">
        <v>16800</v>
      </c>
      <c r="D18" s="48">
        <v>0</v>
      </c>
      <c r="E18" s="48">
        <v>0</v>
      </c>
      <c r="F18" s="31">
        <f t="shared" si="2"/>
        <v>16800</v>
      </c>
      <c r="G18" s="35">
        <v>4590</v>
      </c>
      <c r="H18" s="36">
        <v>0</v>
      </c>
      <c r="I18" s="36">
        <v>0</v>
      </c>
      <c r="J18" s="32">
        <f t="shared" si="1"/>
        <v>4590</v>
      </c>
      <c r="L18" s="53"/>
    </row>
    <row r="19" spans="2:12" ht="15.75" customHeight="1" x14ac:dyDescent="0.2">
      <c r="B19" s="10" t="s">
        <v>43</v>
      </c>
      <c r="C19" s="38">
        <v>2600910</v>
      </c>
      <c r="D19" s="34">
        <v>5616</v>
      </c>
      <c r="E19" s="34">
        <v>3946</v>
      </c>
      <c r="F19" s="31">
        <f t="shared" si="2"/>
        <v>2599240</v>
      </c>
      <c r="G19" s="35">
        <v>2061466.0899999999</v>
      </c>
      <c r="H19" s="36">
        <v>871.53</v>
      </c>
      <c r="I19" s="36">
        <v>3461.66</v>
      </c>
      <c r="J19" s="32">
        <f t="shared" si="1"/>
        <v>2064056.2199999997</v>
      </c>
      <c r="L19" s="53"/>
    </row>
    <row r="20" spans="2:12" ht="18" customHeight="1" x14ac:dyDescent="0.2">
      <c r="B20" s="10" t="s">
        <v>44</v>
      </c>
      <c r="C20" s="33">
        <v>1427402</v>
      </c>
      <c r="D20" s="34">
        <v>1483</v>
      </c>
      <c r="E20" s="48">
        <v>0</v>
      </c>
      <c r="F20" s="31">
        <f t="shared" si="2"/>
        <v>1425919</v>
      </c>
      <c r="G20" s="35">
        <v>1996500.66</v>
      </c>
      <c r="H20" s="36">
        <v>3107.5</v>
      </c>
      <c r="I20" s="36">
        <v>0</v>
      </c>
      <c r="J20" s="32">
        <f t="shared" si="1"/>
        <v>1993393.16</v>
      </c>
      <c r="L20" s="53"/>
    </row>
    <row r="21" spans="2:12" ht="15" customHeight="1" x14ac:dyDescent="0.2">
      <c r="B21" s="10" t="s">
        <v>45</v>
      </c>
      <c r="C21" s="33">
        <v>27870</v>
      </c>
      <c r="D21" s="48">
        <v>0</v>
      </c>
      <c r="E21" s="48">
        <v>0</v>
      </c>
      <c r="F21" s="31">
        <f>C21-D21+E21</f>
        <v>27870</v>
      </c>
      <c r="G21" s="35">
        <v>3120.53</v>
      </c>
      <c r="H21" s="36">
        <v>0</v>
      </c>
      <c r="I21" s="36">
        <v>0</v>
      </c>
      <c r="J21" s="32">
        <f t="shared" si="1"/>
        <v>3120.53</v>
      </c>
      <c r="L21" s="53"/>
    </row>
    <row r="22" spans="2:12" s="1" customFormat="1" ht="16.5" customHeight="1" x14ac:dyDescent="0.2">
      <c r="B22" s="10" t="s">
        <v>59</v>
      </c>
      <c r="C22" s="49">
        <v>0</v>
      </c>
      <c r="D22" s="48">
        <v>0</v>
      </c>
      <c r="E22" s="48">
        <v>0</v>
      </c>
      <c r="F22" s="50">
        <f t="shared" si="2"/>
        <v>0</v>
      </c>
      <c r="G22" s="39">
        <v>0</v>
      </c>
      <c r="H22" s="35">
        <v>0</v>
      </c>
      <c r="I22" s="35">
        <v>0</v>
      </c>
      <c r="J22" s="32">
        <f t="shared" si="1"/>
        <v>0</v>
      </c>
      <c r="L22" s="53"/>
    </row>
    <row r="23" spans="2:12" s="1" customFormat="1" ht="15" customHeight="1" x14ac:dyDescent="0.2">
      <c r="B23" s="3" t="s">
        <v>55</v>
      </c>
      <c r="C23" s="40">
        <f>C24+C34+C36</f>
        <v>220</v>
      </c>
      <c r="D23" s="40">
        <f>D24+D34+D36</f>
        <v>12</v>
      </c>
      <c r="E23" s="40">
        <f>E24+E34+E36</f>
        <v>8</v>
      </c>
      <c r="F23" s="31">
        <f>SUM(C23-D23+E23)</f>
        <v>216</v>
      </c>
      <c r="G23" s="41">
        <f>G24+G34+G36</f>
        <v>13931413.17</v>
      </c>
      <c r="H23" s="41">
        <f>H24+H34+H36</f>
        <v>4389378.72</v>
      </c>
      <c r="I23" s="41">
        <f>I24+I34+I36</f>
        <v>4760592.5599999996</v>
      </c>
      <c r="J23" s="32">
        <f t="shared" si="1"/>
        <v>14302627.009999998</v>
      </c>
      <c r="L23" s="53"/>
    </row>
    <row r="24" spans="2:12" s="1" customFormat="1" ht="15" customHeight="1" x14ac:dyDescent="0.2">
      <c r="B24" s="3" t="s">
        <v>3</v>
      </c>
      <c r="C24" s="40">
        <f>SUM(C25:C33)</f>
        <v>108</v>
      </c>
      <c r="D24" s="40">
        <f>SUM(D25:D33)</f>
        <v>7</v>
      </c>
      <c r="E24" s="40">
        <f>SUM(E25:E33)</f>
        <v>6</v>
      </c>
      <c r="F24" s="31">
        <f t="shared" ref="F24:F35" si="3">SUM(C24-D24+E24)</f>
        <v>107</v>
      </c>
      <c r="G24" s="41">
        <f>SUM(G25:G33)</f>
        <v>8975236.6500000004</v>
      </c>
      <c r="H24" s="41">
        <f>SUM(H25:H33)</f>
        <v>4101075.08</v>
      </c>
      <c r="I24" s="41">
        <f>SUM(I25:I33)</f>
        <v>4713791.5599999996</v>
      </c>
      <c r="J24" s="32">
        <f t="shared" si="1"/>
        <v>9587953.129999999</v>
      </c>
      <c r="L24" s="53"/>
    </row>
    <row r="25" spans="2:12" s="1" customFormat="1" ht="15" customHeight="1" x14ac:dyDescent="0.2">
      <c r="B25" s="3" t="s">
        <v>46</v>
      </c>
      <c r="C25" s="42">
        <v>3</v>
      </c>
      <c r="D25" s="42">
        <v>0</v>
      </c>
      <c r="E25" s="42">
        <v>0</v>
      </c>
      <c r="F25" s="31">
        <f t="shared" si="3"/>
        <v>3</v>
      </c>
      <c r="G25" s="43">
        <v>324671.11</v>
      </c>
      <c r="H25" s="43">
        <v>0</v>
      </c>
      <c r="I25" s="43">
        <v>0</v>
      </c>
      <c r="J25" s="32">
        <f t="shared" si="1"/>
        <v>324671.11</v>
      </c>
      <c r="L25" s="53"/>
    </row>
    <row r="26" spans="2:12" s="1" customFormat="1" ht="15" customHeight="1" x14ac:dyDescent="0.2">
      <c r="B26" s="4" t="s">
        <v>23</v>
      </c>
      <c r="C26" s="42">
        <v>7</v>
      </c>
      <c r="D26" s="42">
        <v>0</v>
      </c>
      <c r="E26" s="42">
        <v>0</v>
      </c>
      <c r="F26" s="31">
        <f t="shared" si="3"/>
        <v>7</v>
      </c>
      <c r="G26" s="43">
        <v>1588211.51</v>
      </c>
      <c r="H26" s="43">
        <v>0</v>
      </c>
      <c r="I26" s="43">
        <v>0</v>
      </c>
      <c r="J26" s="32">
        <f t="shared" si="1"/>
        <v>1588211.51</v>
      </c>
      <c r="L26" s="53"/>
    </row>
    <row r="27" spans="2:12" ht="16.5" customHeight="1" x14ac:dyDescent="0.2">
      <c r="B27" s="4" t="s">
        <v>24</v>
      </c>
      <c r="C27" s="42">
        <v>1</v>
      </c>
      <c r="D27" s="42">
        <v>0</v>
      </c>
      <c r="E27" s="42">
        <v>0</v>
      </c>
      <c r="F27" s="31">
        <f t="shared" si="3"/>
        <v>1</v>
      </c>
      <c r="G27" s="43">
        <v>18178.29</v>
      </c>
      <c r="H27" s="43">
        <v>0</v>
      </c>
      <c r="I27" s="43">
        <v>0</v>
      </c>
      <c r="J27" s="32">
        <f t="shared" si="1"/>
        <v>18178.29</v>
      </c>
      <c r="L27" s="53"/>
    </row>
    <row r="28" spans="2:12" ht="16.5" customHeight="1" x14ac:dyDescent="0.2">
      <c r="B28" s="4" t="s">
        <v>25</v>
      </c>
      <c r="C28" s="44">
        <v>2</v>
      </c>
      <c r="D28" s="42">
        <v>0</v>
      </c>
      <c r="E28" s="42">
        <v>0</v>
      </c>
      <c r="F28" s="31">
        <f t="shared" si="3"/>
        <v>2</v>
      </c>
      <c r="G28" s="43">
        <v>18639.72</v>
      </c>
      <c r="H28" s="43">
        <v>0</v>
      </c>
      <c r="I28" s="43">
        <v>0</v>
      </c>
      <c r="J28" s="32">
        <f t="shared" si="1"/>
        <v>18639.72</v>
      </c>
      <c r="L28" s="53"/>
    </row>
    <row r="29" spans="2:12" ht="16.5" customHeight="1" x14ac:dyDescent="0.2">
      <c r="B29" s="4" t="s">
        <v>26</v>
      </c>
      <c r="C29" s="44">
        <v>2</v>
      </c>
      <c r="D29" s="42">
        <v>0</v>
      </c>
      <c r="E29" s="42">
        <v>0</v>
      </c>
      <c r="F29" s="31">
        <f t="shared" si="3"/>
        <v>2</v>
      </c>
      <c r="G29" s="43">
        <v>282025.03000000003</v>
      </c>
      <c r="H29" s="43">
        <v>0</v>
      </c>
      <c r="I29" s="43">
        <v>0</v>
      </c>
      <c r="J29" s="32">
        <f t="shared" si="1"/>
        <v>282025.03000000003</v>
      </c>
      <c r="L29" s="53"/>
    </row>
    <row r="30" spans="2:12" ht="28.5" customHeight="1" x14ac:dyDescent="0.2">
      <c r="B30" s="4" t="s">
        <v>27</v>
      </c>
      <c r="C30" s="44">
        <v>1</v>
      </c>
      <c r="D30" s="42">
        <v>0</v>
      </c>
      <c r="E30" s="42">
        <v>0</v>
      </c>
      <c r="F30" s="31">
        <f t="shared" si="3"/>
        <v>1</v>
      </c>
      <c r="G30" s="43">
        <v>267157.46000000002</v>
      </c>
      <c r="H30" s="43">
        <v>0</v>
      </c>
      <c r="I30" s="43">
        <v>0</v>
      </c>
      <c r="J30" s="32">
        <f t="shared" si="1"/>
        <v>267157.46000000002</v>
      </c>
      <c r="L30" s="53"/>
    </row>
    <row r="31" spans="2:12" ht="27" customHeight="1" x14ac:dyDescent="0.2">
      <c r="B31" s="4" t="s">
        <v>28</v>
      </c>
      <c r="C31" s="44">
        <v>21</v>
      </c>
      <c r="D31" s="42">
        <v>4</v>
      </c>
      <c r="E31" s="42">
        <v>3</v>
      </c>
      <c r="F31" s="31">
        <f t="shared" si="3"/>
        <v>20</v>
      </c>
      <c r="G31" s="43">
        <v>5862645.2199999997</v>
      </c>
      <c r="H31" s="43">
        <v>4087172.49</v>
      </c>
      <c r="I31" s="43">
        <v>3922713.58</v>
      </c>
      <c r="J31" s="32">
        <f t="shared" si="1"/>
        <v>5698186.3099999996</v>
      </c>
      <c r="L31" s="53"/>
    </row>
    <row r="32" spans="2:12" ht="15" customHeight="1" x14ac:dyDescent="0.2">
      <c r="B32" s="4" t="s">
        <v>29</v>
      </c>
      <c r="C32" s="44">
        <v>5</v>
      </c>
      <c r="D32" s="42">
        <v>1</v>
      </c>
      <c r="E32" s="42">
        <v>2</v>
      </c>
      <c r="F32" s="31">
        <f t="shared" si="3"/>
        <v>6</v>
      </c>
      <c r="G32" s="43">
        <v>53549.32</v>
      </c>
      <c r="H32" s="43">
        <v>11610</v>
      </c>
      <c r="I32" s="43">
        <v>16981.400000000001</v>
      </c>
      <c r="J32" s="32">
        <f t="shared" si="1"/>
        <v>58920.72</v>
      </c>
      <c r="L32" s="53"/>
    </row>
    <row r="33" spans="2:12" ht="18" customHeight="1" x14ac:dyDescent="0.2">
      <c r="B33" s="4" t="s">
        <v>30</v>
      </c>
      <c r="C33" s="44">
        <v>66</v>
      </c>
      <c r="D33" s="42">
        <v>2</v>
      </c>
      <c r="E33" s="42">
        <v>1</v>
      </c>
      <c r="F33" s="31">
        <f t="shared" si="3"/>
        <v>65</v>
      </c>
      <c r="G33" s="43">
        <v>560158.99</v>
      </c>
      <c r="H33" s="43">
        <v>2292.59</v>
      </c>
      <c r="I33" s="43">
        <v>774096.58</v>
      </c>
      <c r="J33" s="32">
        <f t="shared" si="1"/>
        <v>1331962.98</v>
      </c>
      <c r="L33" s="53"/>
    </row>
    <row r="34" spans="2:12" ht="15" customHeight="1" x14ac:dyDescent="0.2">
      <c r="B34" s="3" t="s">
        <v>4</v>
      </c>
      <c r="C34" s="40">
        <f>SUM(C35)</f>
        <v>112</v>
      </c>
      <c r="D34" s="40">
        <f t="shared" ref="D34:E34" si="4">SUM(D35)</f>
        <v>5</v>
      </c>
      <c r="E34" s="40">
        <f t="shared" si="4"/>
        <v>2</v>
      </c>
      <c r="F34" s="31">
        <f t="shared" si="3"/>
        <v>109</v>
      </c>
      <c r="G34" s="41">
        <f>G35</f>
        <v>4956176.5199999996</v>
      </c>
      <c r="H34" s="41">
        <f>SUM(H35)</f>
        <v>288303.64</v>
      </c>
      <c r="I34" s="41">
        <f>SUM(I35)</f>
        <v>46801</v>
      </c>
      <c r="J34" s="32">
        <f t="shared" si="1"/>
        <v>4714673.88</v>
      </c>
      <c r="L34" s="53"/>
    </row>
    <row r="35" spans="2:12" ht="15" customHeight="1" x14ac:dyDescent="0.2">
      <c r="B35" s="4" t="s">
        <v>22</v>
      </c>
      <c r="C35" s="42">
        <v>112</v>
      </c>
      <c r="D35" s="42">
        <v>5</v>
      </c>
      <c r="E35" s="42">
        <v>2</v>
      </c>
      <c r="F35" s="31">
        <f t="shared" si="3"/>
        <v>109</v>
      </c>
      <c r="G35" s="43">
        <v>4956176.5199999996</v>
      </c>
      <c r="H35" s="43">
        <v>288303.64</v>
      </c>
      <c r="I35" s="43">
        <v>46801</v>
      </c>
      <c r="J35" s="32">
        <f t="shared" si="1"/>
        <v>4714673.88</v>
      </c>
      <c r="L35" s="53"/>
    </row>
    <row r="36" spans="2:12" ht="15" customHeight="1" x14ac:dyDescent="0.2">
      <c r="B36" s="3" t="s">
        <v>58</v>
      </c>
      <c r="C36" s="42">
        <v>0</v>
      </c>
      <c r="D36" s="42">
        <v>0</v>
      </c>
      <c r="E36" s="42">
        <v>0</v>
      </c>
      <c r="F36" s="50">
        <v>0</v>
      </c>
      <c r="G36" s="41">
        <f>SUM(G37)</f>
        <v>0</v>
      </c>
      <c r="H36" s="41">
        <f>SUM(H37)</f>
        <v>0</v>
      </c>
      <c r="I36" s="41">
        <f>SUM(I37)</f>
        <v>0</v>
      </c>
      <c r="J36" s="32">
        <f t="shared" si="1"/>
        <v>0</v>
      </c>
      <c r="L36" s="53"/>
    </row>
    <row r="37" spans="2:12" s="2" customFormat="1" ht="15" customHeight="1" x14ac:dyDescent="0.2">
      <c r="B37" s="4" t="s">
        <v>57</v>
      </c>
      <c r="C37" s="42">
        <v>0</v>
      </c>
      <c r="D37" s="42">
        <v>0</v>
      </c>
      <c r="E37" s="42">
        <v>0</v>
      </c>
      <c r="F37" s="50">
        <v>0</v>
      </c>
      <c r="G37" s="45"/>
      <c r="H37" s="46">
        <v>0</v>
      </c>
      <c r="I37" s="47">
        <v>0</v>
      </c>
      <c r="J37" s="32">
        <f t="shared" si="1"/>
        <v>0</v>
      </c>
      <c r="L37" s="53"/>
    </row>
    <row r="38" spans="2:12" ht="16.5" customHeight="1" x14ac:dyDescent="0.2">
      <c r="B38" s="3" t="s">
        <v>54</v>
      </c>
      <c r="C38" s="42">
        <v>0</v>
      </c>
      <c r="D38" s="42">
        <v>0</v>
      </c>
      <c r="E38" s="42">
        <v>0</v>
      </c>
      <c r="F38" s="50">
        <v>0</v>
      </c>
      <c r="G38" s="41">
        <f>SUM(G39:G41)</f>
        <v>23334363.380000003</v>
      </c>
      <c r="H38" s="41">
        <f>SUM(H39:H41)</f>
        <v>1929232.24</v>
      </c>
      <c r="I38" s="41">
        <f t="shared" ref="I38" si="5">SUM(I39:I41)</f>
        <v>3033525.41</v>
      </c>
      <c r="J38" s="32">
        <f t="shared" si="1"/>
        <v>24438656.550000004</v>
      </c>
      <c r="L38" s="53"/>
    </row>
    <row r="39" spans="2:12" ht="29.25" customHeight="1" x14ac:dyDescent="0.2">
      <c r="B39" s="4" t="s">
        <v>19</v>
      </c>
      <c r="C39" s="42">
        <v>0</v>
      </c>
      <c r="D39" s="42">
        <v>0</v>
      </c>
      <c r="E39" s="42">
        <v>0</v>
      </c>
      <c r="F39" s="50">
        <v>0</v>
      </c>
      <c r="G39" s="43">
        <v>11475330.049999999</v>
      </c>
      <c r="H39" s="43">
        <v>0</v>
      </c>
      <c r="I39" s="43">
        <v>0</v>
      </c>
      <c r="J39" s="32">
        <f t="shared" si="1"/>
        <v>11475330.049999999</v>
      </c>
      <c r="L39" s="53"/>
    </row>
    <row r="40" spans="2:12" ht="31.5" customHeight="1" x14ac:dyDescent="0.2">
      <c r="B40" s="4" t="s">
        <v>20</v>
      </c>
      <c r="C40" s="42">
        <v>0</v>
      </c>
      <c r="D40" s="42">
        <v>0</v>
      </c>
      <c r="E40" s="42">
        <v>0</v>
      </c>
      <c r="F40" s="50">
        <v>0</v>
      </c>
      <c r="G40" s="43">
        <v>5871199.6100000003</v>
      </c>
      <c r="H40" s="43">
        <v>0</v>
      </c>
      <c r="I40" s="43">
        <v>591982.80000000005</v>
      </c>
      <c r="J40" s="32">
        <f t="shared" si="1"/>
        <v>6463182.4100000001</v>
      </c>
      <c r="L40" s="53"/>
    </row>
    <row r="41" spans="2:12" s="2" customFormat="1" ht="19.5" customHeight="1" x14ac:dyDescent="0.2">
      <c r="B41" s="11" t="s">
        <v>21</v>
      </c>
      <c r="C41" s="42">
        <v>0</v>
      </c>
      <c r="D41" s="42">
        <v>0</v>
      </c>
      <c r="E41" s="42">
        <v>0</v>
      </c>
      <c r="F41" s="50">
        <v>0</v>
      </c>
      <c r="G41" s="43">
        <v>5987833.7200000007</v>
      </c>
      <c r="H41" s="43">
        <v>1929232.24</v>
      </c>
      <c r="I41" s="43">
        <v>2441542.61</v>
      </c>
      <c r="J41" s="32">
        <f t="shared" si="1"/>
        <v>6500144.0899999999</v>
      </c>
      <c r="L41" s="53"/>
    </row>
    <row r="42" spans="2:12" ht="14.25" customHeight="1" x14ac:dyDescent="0.2">
      <c r="B42" s="12" t="s">
        <v>53</v>
      </c>
      <c r="C42" s="42">
        <v>0</v>
      </c>
      <c r="D42" s="42">
        <v>0</v>
      </c>
      <c r="E42" s="42">
        <v>0</v>
      </c>
      <c r="F42" s="50">
        <v>0</v>
      </c>
      <c r="G42" s="41">
        <f>SUM(G43:G44)</f>
        <v>74806.240000000005</v>
      </c>
      <c r="H42" s="41">
        <f t="shared" ref="H42:I42" si="6">SUM(H43:H44)</f>
        <v>0</v>
      </c>
      <c r="I42" s="41">
        <f t="shared" si="6"/>
        <v>0</v>
      </c>
      <c r="J42" s="32">
        <f t="shared" si="1"/>
        <v>74806.240000000005</v>
      </c>
      <c r="L42" s="53"/>
    </row>
    <row r="43" spans="2:12" ht="15" customHeight="1" x14ac:dyDescent="0.2">
      <c r="B43" s="11" t="s">
        <v>15</v>
      </c>
      <c r="C43" s="42">
        <v>0</v>
      </c>
      <c r="D43" s="42">
        <v>0</v>
      </c>
      <c r="E43" s="42">
        <v>0</v>
      </c>
      <c r="F43" s="50">
        <v>0</v>
      </c>
      <c r="G43" s="43">
        <v>55035.18</v>
      </c>
      <c r="H43" s="43">
        <v>0</v>
      </c>
      <c r="I43" s="43">
        <v>0</v>
      </c>
      <c r="J43" s="32">
        <f t="shared" si="1"/>
        <v>55035.18</v>
      </c>
      <c r="L43" s="53"/>
    </row>
    <row r="44" spans="2:12" s="2" customFormat="1" ht="26.25" customHeight="1" x14ac:dyDescent="0.2">
      <c r="B44" s="4" t="s">
        <v>18</v>
      </c>
      <c r="C44" s="42">
        <v>0</v>
      </c>
      <c r="D44" s="42">
        <v>0</v>
      </c>
      <c r="E44" s="42">
        <v>0</v>
      </c>
      <c r="F44" s="50">
        <v>0</v>
      </c>
      <c r="G44" s="43">
        <v>19771.060000000001</v>
      </c>
      <c r="H44" s="43">
        <v>0</v>
      </c>
      <c r="I44" s="43">
        <v>0</v>
      </c>
      <c r="J44" s="32">
        <f t="shared" si="1"/>
        <v>19771.060000000001</v>
      </c>
      <c r="L44" s="53"/>
    </row>
    <row r="45" spans="2:12" ht="29.25" customHeight="1" x14ac:dyDescent="0.2">
      <c r="B45" s="3" t="s">
        <v>52</v>
      </c>
      <c r="C45" s="42">
        <v>0</v>
      </c>
      <c r="D45" s="42">
        <v>0</v>
      </c>
      <c r="E45" s="42">
        <v>0</v>
      </c>
      <c r="F45" s="50">
        <v>0</v>
      </c>
      <c r="G45" s="41">
        <f>SUM(G46:G47)</f>
        <v>138922.21000000002</v>
      </c>
      <c r="H45" s="41">
        <f>SUM(H46:H47)</f>
        <v>0</v>
      </c>
      <c r="I45" s="41">
        <f>SUM(I46:I47)</f>
        <v>77185.69</v>
      </c>
      <c r="J45" s="32">
        <f t="shared" si="1"/>
        <v>216107.90000000002</v>
      </c>
      <c r="L45" s="53"/>
    </row>
    <row r="46" spans="2:12" ht="14.25" customHeight="1" x14ac:dyDescent="0.2">
      <c r="B46" s="11" t="s">
        <v>16</v>
      </c>
      <c r="C46" s="42">
        <v>0</v>
      </c>
      <c r="D46" s="42">
        <v>0</v>
      </c>
      <c r="E46" s="42">
        <v>0</v>
      </c>
      <c r="F46" s="50">
        <v>0</v>
      </c>
      <c r="G46" s="43">
        <v>7875</v>
      </c>
      <c r="H46" s="43">
        <v>0</v>
      </c>
      <c r="I46" s="43">
        <v>24437.64</v>
      </c>
      <c r="J46" s="32">
        <f t="shared" si="1"/>
        <v>32312.639999999999</v>
      </c>
      <c r="L46" s="53"/>
    </row>
    <row r="47" spans="2:12" s="2" customFormat="1" ht="26.25" customHeight="1" x14ac:dyDescent="0.2">
      <c r="B47" s="11" t="s">
        <v>17</v>
      </c>
      <c r="C47" s="42">
        <v>0</v>
      </c>
      <c r="D47" s="42">
        <v>0</v>
      </c>
      <c r="E47" s="42">
        <v>0</v>
      </c>
      <c r="F47" s="50">
        <v>0</v>
      </c>
      <c r="G47" s="43">
        <v>131047.21</v>
      </c>
      <c r="H47" s="43">
        <v>0</v>
      </c>
      <c r="I47" s="43">
        <v>52748.05</v>
      </c>
      <c r="J47" s="32">
        <f t="shared" si="1"/>
        <v>183795.26</v>
      </c>
      <c r="L47" s="53"/>
    </row>
    <row r="48" spans="2:12" ht="25.5" x14ac:dyDescent="0.2">
      <c r="B48" s="3" t="s">
        <v>51</v>
      </c>
      <c r="C48" s="42">
        <v>0</v>
      </c>
      <c r="D48" s="42">
        <v>0</v>
      </c>
      <c r="E48" s="42">
        <v>0</v>
      </c>
      <c r="F48" s="50">
        <v>0</v>
      </c>
      <c r="G48" s="41">
        <f>SUM(G49:G52)</f>
        <v>39774.009999999995</v>
      </c>
      <c r="H48" s="41">
        <f t="shared" ref="H48:I48" si="7">SUM(H49:H52)</f>
        <v>8949</v>
      </c>
      <c r="I48" s="41">
        <f t="shared" si="7"/>
        <v>16147</v>
      </c>
      <c r="J48" s="32">
        <f t="shared" si="1"/>
        <v>46972.009999999995</v>
      </c>
      <c r="L48" s="53"/>
    </row>
    <row r="49" spans="2:12" ht="17.25" customHeight="1" x14ac:dyDescent="0.2">
      <c r="B49" s="11" t="s">
        <v>12</v>
      </c>
      <c r="C49" s="42">
        <v>0</v>
      </c>
      <c r="D49" s="42">
        <v>0</v>
      </c>
      <c r="E49" s="42">
        <v>0</v>
      </c>
      <c r="F49" s="50">
        <v>0</v>
      </c>
      <c r="G49" s="43">
        <v>6900</v>
      </c>
      <c r="H49" s="43">
        <v>0</v>
      </c>
      <c r="I49" s="43">
        <v>0</v>
      </c>
      <c r="J49" s="32">
        <f t="shared" si="1"/>
        <v>6900</v>
      </c>
      <c r="L49" s="53"/>
    </row>
    <row r="50" spans="2:12" x14ac:dyDescent="0.2">
      <c r="B50" s="11" t="s">
        <v>62</v>
      </c>
      <c r="C50" s="42">
        <v>0</v>
      </c>
      <c r="D50" s="42">
        <v>0</v>
      </c>
      <c r="E50" s="42">
        <v>0</v>
      </c>
      <c r="F50" s="50">
        <v>0</v>
      </c>
      <c r="G50" s="43"/>
      <c r="H50" s="43">
        <v>3950</v>
      </c>
      <c r="I50" s="43">
        <v>3950</v>
      </c>
      <c r="J50" s="32">
        <f t="shared" si="1"/>
        <v>0</v>
      </c>
      <c r="L50" s="53"/>
    </row>
    <row r="51" spans="2:12" s="2" customFormat="1" ht="15.75" customHeight="1" x14ac:dyDescent="0.2">
      <c r="B51" s="11" t="s">
        <v>13</v>
      </c>
      <c r="C51" s="42">
        <v>0</v>
      </c>
      <c r="D51" s="42">
        <v>0</v>
      </c>
      <c r="E51" s="42">
        <v>0</v>
      </c>
      <c r="F51" s="50">
        <v>0</v>
      </c>
      <c r="G51" s="43">
        <v>5978</v>
      </c>
      <c r="H51" s="43">
        <v>0</v>
      </c>
      <c r="I51" s="43">
        <v>0</v>
      </c>
      <c r="J51" s="32">
        <f t="shared" si="1"/>
        <v>5978</v>
      </c>
      <c r="K51"/>
      <c r="L51" s="53"/>
    </row>
    <row r="52" spans="2:12" s="2" customFormat="1" ht="15.75" customHeight="1" x14ac:dyDescent="0.2">
      <c r="B52" s="11" t="s">
        <v>14</v>
      </c>
      <c r="C52" s="42">
        <v>0</v>
      </c>
      <c r="D52" s="42">
        <v>0</v>
      </c>
      <c r="E52" s="42">
        <v>0</v>
      </c>
      <c r="F52" s="50">
        <v>0</v>
      </c>
      <c r="G52" s="43">
        <v>26896.01</v>
      </c>
      <c r="H52" s="41">
        <v>4999</v>
      </c>
      <c r="I52" s="41">
        <v>12197</v>
      </c>
      <c r="J52" s="32">
        <f t="shared" si="1"/>
        <v>34094.009999999995</v>
      </c>
      <c r="L52" s="53"/>
    </row>
    <row r="53" spans="2:12" ht="14.25" customHeight="1" x14ac:dyDescent="0.2">
      <c r="B53" s="12" t="s">
        <v>50</v>
      </c>
      <c r="C53" s="42">
        <v>0</v>
      </c>
      <c r="D53" s="42">
        <v>0</v>
      </c>
      <c r="E53" s="42">
        <v>0</v>
      </c>
      <c r="F53" s="50">
        <v>0</v>
      </c>
      <c r="G53" s="41">
        <f>SUM(G54:G56)</f>
        <v>116881.84</v>
      </c>
      <c r="H53" s="41">
        <f t="shared" ref="H53:I53" si="8">SUM(H54:H56)</f>
        <v>0</v>
      </c>
      <c r="I53" s="41">
        <f t="shared" si="8"/>
        <v>0</v>
      </c>
      <c r="J53" s="32">
        <f t="shared" si="1"/>
        <v>116881.84</v>
      </c>
      <c r="K53" s="2"/>
      <c r="L53" s="53"/>
    </row>
    <row r="54" spans="2:12" ht="14.25" customHeight="1" x14ac:dyDescent="0.2">
      <c r="B54" s="11" t="s">
        <v>56</v>
      </c>
      <c r="C54" s="42">
        <v>0</v>
      </c>
      <c r="D54" s="42">
        <v>0</v>
      </c>
      <c r="E54" s="42">
        <v>0</v>
      </c>
      <c r="F54" s="50">
        <v>0</v>
      </c>
      <c r="G54" s="43">
        <v>17369.310000000001</v>
      </c>
      <c r="H54" s="43">
        <v>0</v>
      </c>
      <c r="I54" s="43">
        <v>0</v>
      </c>
      <c r="J54" s="32">
        <f t="shared" si="1"/>
        <v>17369.310000000001</v>
      </c>
      <c r="L54" s="53"/>
    </row>
    <row r="55" spans="2:12" s="2" customFormat="1" ht="15.75" customHeight="1" x14ac:dyDescent="0.2">
      <c r="B55" s="11" t="s">
        <v>10</v>
      </c>
      <c r="C55" s="42">
        <v>0</v>
      </c>
      <c r="D55" s="42">
        <v>0</v>
      </c>
      <c r="E55" s="42">
        <v>0</v>
      </c>
      <c r="F55" s="50">
        <v>0</v>
      </c>
      <c r="G55" s="43">
        <v>57309.56</v>
      </c>
      <c r="H55" s="43">
        <v>0</v>
      </c>
      <c r="I55" s="43">
        <v>0</v>
      </c>
      <c r="J55" s="32">
        <f t="shared" si="1"/>
        <v>57309.56</v>
      </c>
      <c r="K55"/>
      <c r="L55" s="53"/>
    </row>
    <row r="56" spans="2:12" ht="14.25" customHeight="1" x14ac:dyDescent="0.2">
      <c r="B56" s="11" t="s">
        <v>11</v>
      </c>
      <c r="C56" s="42">
        <v>0</v>
      </c>
      <c r="D56" s="42">
        <v>0</v>
      </c>
      <c r="E56" s="42">
        <v>0</v>
      </c>
      <c r="F56" s="50">
        <v>0</v>
      </c>
      <c r="G56" s="43">
        <v>42202.97</v>
      </c>
      <c r="H56" s="43">
        <v>0</v>
      </c>
      <c r="I56" s="43">
        <v>0</v>
      </c>
      <c r="J56" s="32">
        <f t="shared" si="1"/>
        <v>42202.97</v>
      </c>
      <c r="K56" s="2"/>
      <c r="L56" s="53"/>
    </row>
    <row r="57" spans="2:12" s="2" customFormat="1" ht="25.5" customHeight="1" x14ac:dyDescent="0.2">
      <c r="B57" s="12" t="s">
        <v>49</v>
      </c>
      <c r="C57" s="42">
        <v>0</v>
      </c>
      <c r="D57" s="42">
        <v>0</v>
      </c>
      <c r="E57" s="42">
        <v>0</v>
      </c>
      <c r="F57" s="50">
        <v>0</v>
      </c>
      <c r="G57" s="41">
        <f>SUM(G58)</f>
        <v>1356761.6</v>
      </c>
      <c r="H57" s="41">
        <f t="shared" ref="H57:I57" si="9">SUM(H58)</f>
        <v>0</v>
      </c>
      <c r="I57" s="41">
        <f t="shared" si="9"/>
        <v>0</v>
      </c>
      <c r="J57" s="32">
        <f t="shared" si="1"/>
        <v>1356761.6</v>
      </c>
      <c r="K57"/>
      <c r="L57" s="53"/>
    </row>
    <row r="58" spans="2:12" s="2" customFormat="1" ht="22.5" customHeight="1" x14ac:dyDescent="0.2">
      <c r="B58" s="11" t="s">
        <v>9</v>
      </c>
      <c r="C58" s="42">
        <v>0</v>
      </c>
      <c r="D58" s="42">
        <v>0</v>
      </c>
      <c r="E58" s="42">
        <v>0</v>
      </c>
      <c r="F58" s="50">
        <v>0</v>
      </c>
      <c r="G58" s="43">
        <v>1356761.6</v>
      </c>
      <c r="H58" s="41">
        <v>0</v>
      </c>
      <c r="I58" s="41">
        <v>0</v>
      </c>
      <c r="J58" s="32">
        <f t="shared" si="1"/>
        <v>1356761.6</v>
      </c>
      <c r="L58" s="53"/>
    </row>
    <row r="59" spans="2:12" ht="17.25" customHeight="1" x14ac:dyDescent="0.2">
      <c r="B59" s="3" t="s">
        <v>48</v>
      </c>
      <c r="C59" s="42">
        <v>0</v>
      </c>
      <c r="D59" s="42">
        <v>0</v>
      </c>
      <c r="E59" s="42">
        <v>0</v>
      </c>
      <c r="F59" s="50">
        <v>0</v>
      </c>
      <c r="G59" s="41">
        <v>459782.5</v>
      </c>
      <c r="H59" s="41">
        <v>53612.82</v>
      </c>
      <c r="I59" s="41">
        <v>49106.69</v>
      </c>
      <c r="J59" s="32">
        <f t="shared" si="1"/>
        <v>455276.37</v>
      </c>
      <c r="K59" s="2"/>
      <c r="L59" s="53"/>
    </row>
    <row r="60" spans="2:12" x14ac:dyDescent="0.2">
      <c r="B60" s="12" t="s">
        <v>6</v>
      </c>
      <c r="C60" s="57" t="s">
        <v>65</v>
      </c>
      <c r="D60" s="58"/>
      <c r="E60" s="58"/>
      <c r="F60" s="51"/>
      <c r="G60" s="41">
        <f>G5+G23+G38+G42+G45+G48+G53+G57+G59</f>
        <v>46807811.370000005</v>
      </c>
      <c r="H60" s="41">
        <f t="shared" ref="H60:J60" si="10">H5+H23+H38+H42+H45+H48+H53+H57+H59</f>
        <v>6467483.1699999999</v>
      </c>
      <c r="I60" s="41">
        <f t="shared" si="10"/>
        <v>8032658.1100000003</v>
      </c>
      <c r="J60" s="41">
        <f t="shared" si="10"/>
        <v>48372986.310000002</v>
      </c>
      <c r="L60" s="53"/>
    </row>
    <row r="61" spans="2:12" ht="15" x14ac:dyDescent="0.2">
      <c r="B61" s="17"/>
      <c r="C61" s="24"/>
      <c r="D61" s="24"/>
      <c r="E61" s="24"/>
      <c r="F61" s="24"/>
      <c r="G61" s="24"/>
      <c r="H61" s="15"/>
      <c r="I61" s="15"/>
      <c r="J61" s="30"/>
    </row>
    <row r="62" spans="2:12" ht="15" x14ac:dyDescent="0.2">
      <c r="B62" s="5" t="s">
        <v>64</v>
      </c>
      <c r="C62" s="24"/>
      <c r="D62" s="24"/>
      <c r="E62" s="24"/>
      <c r="F62" s="24"/>
      <c r="G62" s="24"/>
      <c r="H62" s="15"/>
      <c r="I62" s="15"/>
      <c r="J62" s="24"/>
    </row>
    <row r="63" spans="2:12" ht="15" x14ac:dyDescent="0.2">
      <c r="B63" s="8"/>
      <c r="C63" s="24"/>
      <c r="D63" s="24"/>
      <c r="E63" s="24"/>
      <c r="F63" s="24"/>
      <c r="G63" s="24"/>
      <c r="H63" s="15"/>
      <c r="I63" s="15"/>
      <c r="J63" s="24"/>
    </row>
    <row r="64" spans="2:12" ht="15" x14ac:dyDescent="0.2">
      <c r="B64" s="15"/>
      <c r="C64" s="25"/>
      <c r="D64" s="25"/>
      <c r="E64" s="25"/>
      <c r="F64" s="25"/>
      <c r="G64" s="24"/>
      <c r="H64" s="5"/>
      <c r="I64" s="5"/>
      <c r="J64" s="24"/>
    </row>
    <row r="65" spans="2:10" x14ac:dyDescent="0.2">
      <c r="B65" s="5"/>
      <c r="G65" s="25"/>
      <c r="J65" s="25"/>
    </row>
  </sheetData>
  <mergeCells count="3">
    <mergeCell ref="C3:F3"/>
    <mergeCell ref="G3:J3"/>
    <mergeCell ref="C60:E60"/>
  </mergeCells>
  <phoneticPr fontId="2" type="noConversion"/>
  <pageMargins left="1" right="1" top="1" bottom="1" header="0.5" footer="0.5"/>
  <pageSetup paperSize="9" scale="7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2012</vt:lpstr>
    </vt:vector>
  </TitlesOfParts>
  <Company>Reszel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Pawwł T</dc:creator>
  <cp:lastModifiedBy>Julita</cp:lastModifiedBy>
  <cp:lastPrinted>2018-03-28T16:41:07Z</cp:lastPrinted>
  <dcterms:created xsi:type="dcterms:W3CDTF">2009-11-04T17:08:27Z</dcterms:created>
  <dcterms:modified xsi:type="dcterms:W3CDTF">2018-03-28T16:45:45Z</dcterms:modified>
</cp:coreProperties>
</file>